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Dok_studhfh\HFE\"/>
    </mc:Choice>
  </mc:AlternateContent>
  <bookViews>
    <workbookView xWindow="0" yWindow="0" windowWidth="28800" windowHeight="14100"/>
  </bookViews>
  <sheets>
    <sheet name="Studienverlaufplaner" sheetId="7" r:id="rId1"/>
    <sheet name="Angepasstes Basiscurriculum" sheetId="2" r:id="rId2"/>
    <sheet name="Methodenworkshops" sheetId="8" r:id="rId3"/>
    <sheet name="Formular Anerk. VL" sheetId="6" state="hidden" r:id="rId4"/>
  </sheets>
  <definedNames>
    <definedName name="_xlnm._FilterDatabase" localSheetId="1" hidden="1">'Angepasstes Basiscurriculum'!$G$40:$H$58</definedName>
    <definedName name="_xlnm.Print_Area" localSheetId="3">'Formular Anerk. VL'!$B$1:$I$67</definedName>
  </definedNames>
  <calcPr calcId="162913"/>
</workbook>
</file>

<file path=xl/calcChain.xml><?xml version="1.0" encoding="utf-8"?>
<calcChain xmlns="http://schemas.openxmlformats.org/spreadsheetml/2006/main">
  <c r="O15" i="2" l="1"/>
  <c r="O13" i="2"/>
  <c r="O10" i="2"/>
  <c r="O11" i="2"/>
  <c r="O7" i="2"/>
  <c r="J59" i="2"/>
  <c r="J43" i="2"/>
  <c r="J39" i="2"/>
  <c r="J33" i="2"/>
  <c r="J24" i="2"/>
  <c r="J21" i="2"/>
  <c r="J20" i="2"/>
  <c r="J19" i="2"/>
  <c r="J16" i="2"/>
  <c r="J10" i="2"/>
  <c r="O30" i="2" l="1"/>
  <c r="O29" i="2"/>
  <c r="O13" i="7"/>
  <c r="I27" i="7" l="1"/>
  <c r="G27" i="7"/>
  <c r="O47" i="2"/>
  <c r="O40" i="2"/>
  <c r="I23" i="7"/>
  <c r="I22" i="7"/>
  <c r="I21" i="7"/>
  <c r="I20" i="7"/>
  <c r="I19" i="7"/>
  <c r="G23" i="7"/>
  <c r="G22" i="7"/>
  <c r="G21" i="7"/>
  <c r="G20" i="7"/>
  <c r="G19" i="7"/>
  <c r="I18" i="7"/>
  <c r="G18" i="7"/>
  <c r="O17" i="7"/>
  <c r="E44" i="2"/>
  <c r="O20" i="7"/>
  <c r="O19" i="7"/>
  <c r="O16" i="7"/>
  <c r="O15" i="7"/>
  <c r="D36" i="7"/>
  <c r="C36" i="7"/>
  <c r="B37" i="7"/>
  <c r="F35" i="7"/>
  <c r="G35" i="7"/>
  <c r="H35" i="7"/>
  <c r="I35" i="7"/>
  <c r="F34" i="7"/>
  <c r="G34" i="7"/>
  <c r="H34" i="7"/>
  <c r="I34" i="7"/>
  <c r="F33" i="7"/>
  <c r="G33" i="7"/>
  <c r="H33" i="7"/>
  <c r="I33" i="7"/>
  <c r="F32" i="7"/>
  <c r="G32" i="7"/>
  <c r="H32" i="7"/>
  <c r="I32" i="7"/>
  <c r="E31" i="7"/>
  <c r="F31" i="7"/>
  <c r="G31" i="7"/>
  <c r="H31" i="7"/>
  <c r="I31" i="7"/>
  <c r="O28" i="2"/>
  <c r="J62" i="2"/>
  <c r="J54" i="2"/>
  <c r="J32" i="2"/>
  <c r="N7" i="7"/>
  <c r="I26" i="7"/>
  <c r="I25" i="7"/>
  <c r="I24" i="7"/>
  <c r="I17" i="7"/>
  <c r="I16" i="7"/>
  <c r="I15" i="7"/>
  <c r="I14" i="7"/>
  <c r="I13" i="7"/>
  <c r="I11" i="7"/>
  <c r="I12" i="7"/>
  <c r="I10" i="7"/>
  <c r="J36" i="2"/>
  <c r="J8" i="2"/>
  <c r="E47" i="2"/>
  <c r="E40" i="2"/>
  <c r="O26" i="2"/>
  <c r="E61" i="2"/>
  <c r="J51" i="2"/>
  <c r="M7" i="7"/>
  <c r="I9" i="7"/>
  <c r="I8" i="7"/>
  <c r="I7" i="7"/>
  <c r="I6" i="7"/>
  <c r="E22" i="2"/>
  <c r="O53" i="2"/>
  <c r="O42" i="2"/>
  <c r="O54" i="2"/>
  <c r="O9" i="2"/>
  <c r="O65" i="2"/>
  <c r="O62" i="2"/>
  <c r="O19" i="2"/>
  <c r="J42" i="2"/>
  <c r="J65" i="2"/>
  <c r="E50" i="2"/>
  <c r="E62" i="2"/>
  <c r="J28" i="2"/>
  <c r="D1" i="2"/>
  <c r="N5" i="7"/>
  <c r="I5" i="7"/>
  <c r="E36" i="7"/>
  <c r="F36" i="7"/>
</calcChain>
</file>

<file path=xl/sharedStrings.xml><?xml version="1.0" encoding="utf-8"?>
<sst xmlns="http://schemas.openxmlformats.org/spreadsheetml/2006/main" count="407" uniqueCount="272">
  <si>
    <t>P01</t>
  </si>
  <si>
    <t>P02</t>
  </si>
  <si>
    <t>P03</t>
  </si>
  <si>
    <t>P16</t>
  </si>
  <si>
    <t>P19</t>
  </si>
  <si>
    <t>P12</t>
  </si>
  <si>
    <t>P17</t>
  </si>
  <si>
    <t>P13</t>
  </si>
  <si>
    <t>P11</t>
  </si>
  <si>
    <t>P09</t>
  </si>
  <si>
    <t>P14</t>
  </si>
  <si>
    <t>P08</t>
  </si>
  <si>
    <t>Beratung</t>
  </si>
  <si>
    <t>Förderbedarf Hören</t>
  </si>
  <si>
    <t>Förderbedarf körperliche und motorische Entwicklung</t>
  </si>
  <si>
    <t>Förderbedarf Lernen</t>
  </si>
  <si>
    <t>Förderbedarf geistige Entwicklung</t>
  </si>
  <si>
    <t>P15</t>
  </si>
  <si>
    <t>Förderbedarf Sehen</t>
  </si>
  <si>
    <t>Praxisprojekt</t>
  </si>
  <si>
    <t>SW Beratung   4 Tage</t>
  </si>
  <si>
    <t xml:space="preserve">SW Heilpädagogik und Neurowissenschaften </t>
  </si>
  <si>
    <t>Anerkennung von Vorleistungen</t>
  </si>
  <si>
    <t>Name:</t>
  </si>
  <si>
    <t>Pflichtmodule</t>
  </si>
  <si>
    <t>Vorname:</t>
  </si>
  <si>
    <t>1 ECTS</t>
  </si>
  <si>
    <t>2 ECTS</t>
  </si>
  <si>
    <t>3 ECTS</t>
  </si>
  <si>
    <t>20 ECTS</t>
  </si>
  <si>
    <t>SW Einführung in die Heilpädagogik</t>
  </si>
  <si>
    <t>Praxisberatung   12 Tage</t>
  </si>
  <si>
    <t>SW Ethik</t>
  </si>
  <si>
    <t>P18</t>
  </si>
  <si>
    <t>LNW</t>
  </si>
  <si>
    <t xml:space="preserve">Förderdiagnostik </t>
  </si>
  <si>
    <t>Lernen</t>
  </si>
  <si>
    <t>Prüfungen</t>
  </si>
  <si>
    <t>Praktische Prüfung</t>
  </si>
  <si>
    <t>Masterarbeit: schriftlich und mündlich</t>
  </si>
  <si>
    <t>Praxisprojekt: schriftliche Dokumentation</t>
  </si>
  <si>
    <t>anerkannte
Leistung</t>
  </si>
  <si>
    <t>*Anteil ECTS:</t>
  </si>
  <si>
    <t>ECTS
Punkte</t>
  </si>
  <si>
    <t>Total ECTS Punkte</t>
  </si>
  <si>
    <t>P80</t>
  </si>
  <si>
    <t>P90</t>
  </si>
  <si>
    <t>P70</t>
  </si>
  <si>
    <t>6 ECTS</t>
  </si>
  <si>
    <t>Förderbedarf Emotionale u. soziale Entwicklung</t>
  </si>
  <si>
    <t>3. Sem.</t>
  </si>
  <si>
    <t>2. Sem.</t>
  </si>
  <si>
    <t>1. Sem.</t>
  </si>
  <si>
    <t>4. Sem.</t>
  </si>
  <si>
    <t>5 ECTS</t>
  </si>
  <si>
    <t>Praxiserkundung in unterschiedlichen Praxisfelder der SHP</t>
  </si>
  <si>
    <t>Angeleitetes Studium</t>
  </si>
  <si>
    <t>A02</t>
  </si>
  <si>
    <t>* entspricht:  Tage werden anerkannt</t>
  </si>
  <si>
    <t>DIN</t>
  </si>
  <si>
    <t xml:space="preserve">Kontaktstudium HfH: </t>
    <phoneticPr fontId="0" type="noConversion"/>
  </si>
  <si>
    <t>Kontaktstudium HfH:</t>
  </si>
  <si>
    <t>Wo</t>
  </si>
  <si>
    <t>Montag</t>
  </si>
  <si>
    <t>Donnerstag</t>
  </si>
  <si>
    <t>Praxisberatung</t>
  </si>
  <si>
    <t>Praxisberatung (auch projektbezogen)</t>
  </si>
  <si>
    <t xml:space="preserve">Praxisberatung 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</si>
  <si>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</si>
  <si>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</si>
  <si>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</si>
  <si>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</si>
  <si>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</si>
  <si>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</si>
  <si>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Abgabe Entwurf Praxisprojekt</t>
  </si>
  <si>
    <t>KW 6</t>
  </si>
  <si>
    <t>nicht nötig</t>
  </si>
  <si>
    <t>Beginn Praxisprojekt</t>
  </si>
  <si>
    <t>KW 12</t>
  </si>
  <si>
    <t>Abgabe Praxisprojekt? (2./3. Sem)</t>
  </si>
  <si>
    <t>Abgabe Praxisprojekt frühestens</t>
  </si>
  <si>
    <t>KW 34</t>
  </si>
  <si>
    <t>Abgabe Praxisprojekt spätestens</t>
  </si>
  <si>
    <t>Diplomierung</t>
  </si>
  <si>
    <t>Durchschnitt pro Semester</t>
  </si>
  <si>
    <t>Basis</t>
  </si>
  <si>
    <t>Total AS</t>
  </si>
  <si>
    <t xml:space="preserve">pro Woche </t>
  </si>
  <si>
    <t>in BG-%</t>
  </si>
  <si>
    <t>Zeit für Arbeit etc. in %</t>
  </si>
  <si>
    <t>Zeitaufwand 2. Sem (KW 8 - 37)</t>
  </si>
  <si>
    <t>Zeitaufwand 4. Sem (KW 8 - 37)</t>
  </si>
  <si>
    <t>Zeitaufwand 5. Sem (KW 37 - 7)</t>
  </si>
  <si>
    <t>Felicitas Muster</t>
  </si>
  <si>
    <t>Semester</t>
  </si>
  <si>
    <t>Studienplan für:</t>
  </si>
  <si>
    <t>HF1</t>
  </si>
  <si>
    <t>SW Grundlagen der HFE</t>
  </si>
  <si>
    <t>Förderbereich Kognition</t>
  </si>
  <si>
    <t>Förderbereich Sprache</t>
  </si>
  <si>
    <t>Förderbereich Wahrnehmung</t>
  </si>
  <si>
    <t>HF8</t>
  </si>
  <si>
    <t>Förderplanung</t>
  </si>
  <si>
    <t>Psychopathologie</t>
  </si>
  <si>
    <t>Förderbedarf körperl. + mot. Entwicklung</t>
  </si>
  <si>
    <t>Förderbedarf em-soz. Entwicklung</t>
  </si>
  <si>
    <t>SW Einführung in die Heilpädagogik / 
Praxisberatung</t>
  </si>
  <si>
    <t>HF11</t>
  </si>
  <si>
    <t>HF2</t>
  </si>
  <si>
    <t>HF12</t>
  </si>
  <si>
    <t>Praxisausbildung  157 Tage</t>
  </si>
  <si>
    <t>11 ECTS</t>
  </si>
  <si>
    <t>Vertiefungsmodule Heilpädagogische Früherziehung HFE</t>
  </si>
  <si>
    <t>Praxisausbildung  23 Tage**</t>
  </si>
  <si>
    <t>9 ECTS</t>
  </si>
  <si>
    <t>Sprache und Spiel</t>
  </si>
  <si>
    <t>Kognition</t>
  </si>
  <si>
    <t>Wahrnehmung</t>
  </si>
  <si>
    <t xml:space="preserve">mündliche Prüfung </t>
  </si>
  <si>
    <t>**bei Anstellung in der HFE wird P90 anerkannt</t>
  </si>
  <si>
    <t>mögliche Praktikumseinsätze</t>
  </si>
  <si>
    <t>Prakt.</t>
  </si>
  <si>
    <t>Studiendauer:</t>
  </si>
  <si>
    <t>Mündliche Prüfung</t>
  </si>
  <si>
    <t>KW 40</t>
  </si>
  <si>
    <t>KW 24</t>
  </si>
  <si>
    <t>Beginn PBA 1</t>
  </si>
  <si>
    <t>Ende PBA 2</t>
  </si>
  <si>
    <t>Beginn PBA 2</t>
  </si>
  <si>
    <t>KW 48</t>
  </si>
  <si>
    <t>KW 15 (KW 6)</t>
  </si>
  <si>
    <t>(Beginn PBA 2 für HFE-tätige)</t>
  </si>
  <si>
    <t>Beginn Praktische Prüfung</t>
  </si>
  <si>
    <t>KW 39</t>
  </si>
  <si>
    <t>Ende Praktische Prüfung</t>
  </si>
  <si>
    <t>KW 50</t>
  </si>
  <si>
    <t>Mögl. Termin Prakt. Prüfung</t>
  </si>
  <si>
    <t>Kontaktstudium HfH</t>
  </si>
  <si>
    <t>Ende PBA 1</t>
  </si>
  <si>
    <t>Beginn Praktikum 2</t>
  </si>
  <si>
    <t>Ende Praktikum 2</t>
  </si>
  <si>
    <t>KW 15</t>
  </si>
  <si>
    <t>Methodenworkshops</t>
  </si>
  <si>
    <t>Datum</t>
  </si>
  <si>
    <t>Titel</t>
  </si>
  <si>
    <t>Unterrichtende/r</t>
  </si>
  <si>
    <t>Unterschrift</t>
  </si>
  <si>
    <t>Förderbereich Motorik</t>
  </si>
  <si>
    <t>Master-Studiengang Sonderpädagogik Vertiefungsrichtung Heilpädagogische Früherziehung HFE 2012</t>
  </si>
  <si>
    <t>Einführung Masterarbeit</t>
  </si>
  <si>
    <t>Masterarbeit</t>
  </si>
  <si>
    <t>Grundlagen der HFE</t>
  </si>
  <si>
    <t>Spezielle Förderdiagnostik</t>
  </si>
  <si>
    <t>Spezielle Begleitung und Beratung</t>
  </si>
  <si>
    <t>Spezielle Fördersituationen</t>
  </si>
  <si>
    <t>Spezielle Themen und Tendenzen</t>
  </si>
  <si>
    <t>HF 10</t>
  </si>
  <si>
    <t>HF 11</t>
  </si>
  <si>
    <t>HF 12</t>
  </si>
  <si>
    <t>HF9</t>
  </si>
  <si>
    <t>HF10</t>
  </si>
  <si>
    <t>spezielle Förderdiagnostik</t>
  </si>
  <si>
    <t>spezielle Beratung und Begleitung</t>
  </si>
  <si>
    <t>spezielle Fördersituationen</t>
  </si>
  <si>
    <t>KW 44</t>
  </si>
  <si>
    <t>KW 2</t>
  </si>
  <si>
    <t>Förderdiagnostik</t>
  </si>
  <si>
    <t>SW Förderbereich Emotional-Soziales Entwicklung
Praxisber.</t>
  </si>
  <si>
    <t>Abgabe Skizze Masterarbeit</t>
  </si>
  <si>
    <t>Abgabe Disposition Masterarbeit</t>
  </si>
  <si>
    <t>Abgabe Masterarbeit</t>
  </si>
  <si>
    <t>Abgabe Abstract Masterarbeit</t>
  </si>
  <si>
    <t>Präsentation Masterarbeit</t>
  </si>
  <si>
    <t>Beginn Praktikum 1</t>
  </si>
  <si>
    <t>Ende Praktikum 1</t>
  </si>
  <si>
    <t>Förderdiagnostik und -planung</t>
  </si>
  <si>
    <r>
      <t xml:space="preserve">P01
</t>
    </r>
    <r>
      <rPr>
        <b/>
        <sz val="9"/>
        <rFont val="Calibri"/>
        <family val="2"/>
      </rPr>
      <t>P02</t>
    </r>
  </si>
  <si>
    <t>Osterwoche (unterrichtsfrei)</t>
  </si>
  <si>
    <t>Total</t>
  </si>
  <si>
    <r>
      <t xml:space="preserve">HF3
</t>
    </r>
    <r>
      <rPr>
        <b/>
        <sz val="9"/>
        <rFont val="Calibri"/>
        <family val="2"/>
      </rPr>
      <t>P02</t>
    </r>
  </si>
  <si>
    <t>LNW Förderdiagnostik</t>
  </si>
  <si>
    <t>LNW Sprache</t>
  </si>
  <si>
    <t>AnSe Wahrnehmung</t>
  </si>
  <si>
    <t>LNW Beratung</t>
  </si>
  <si>
    <t>AnSe Förderplanung</t>
  </si>
  <si>
    <t>Zeitaufwand für das Studium</t>
  </si>
  <si>
    <t>Praktikum</t>
  </si>
  <si>
    <t>Zeitaufwand 1. Sem (KW 36 - 7)</t>
  </si>
  <si>
    <t>Zeitaufwand 3. Sem (KW 36 - 5)</t>
  </si>
  <si>
    <t>1. Semester</t>
  </si>
  <si>
    <t>2. Semester</t>
  </si>
  <si>
    <t>4. Semester</t>
  </si>
  <si>
    <t>Alle Angaben dienen lediglich der Orientierung.KOC</t>
  </si>
  <si>
    <t>Überblick Leistungsnachweise und AnSE HFE</t>
  </si>
  <si>
    <t>HF 01</t>
  </si>
  <si>
    <t>HF 02</t>
  </si>
  <si>
    <t>HF 03</t>
  </si>
  <si>
    <t>HF 04</t>
  </si>
  <si>
    <t>HF 05</t>
  </si>
  <si>
    <t>HF 06</t>
  </si>
  <si>
    <t>HF 07</t>
  </si>
  <si>
    <t>HF 08</t>
  </si>
  <si>
    <t>HF 09</t>
  </si>
  <si>
    <t>Förderbereich soziale-emotionale Entwicklung</t>
  </si>
  <si>
    <t>Förderbereich Spiel</t>
  </si>
  <si>
    <t>Änderungen vorbehalten</t>
  </si>
  <si>
    <t>Christina Koch</t>
  </si>
  <si>
    <t>Leiterin Vertiefungsrichtung Heilpädagogische Früherziehung</t>
  </si>
  <si>
    <t>Zürich, 24.07.2013</t>
  </si>
  <si>
    <t>Vorleistung anerkannt</t>
  </si>
  <si>
    <t>KW 02</t>
  </si>
  <si>
    <t>KW 33</t>
  </si>
  <si>
    <t>KW 22</t>
  </si>
  <si>
    <t>KW 20</t>
  </si>
  <si>
    <t>SW Vorschulpädagogik</t>
  </si>
  <si>
    <t>Anmeldeschluss zum Studium</t>
  </si>
  <si>
    <t>Anmeldung Praxisprojekt</t>
  </si>
  <si>
    <t>Anmeldung Masterarbeit (=Abgabe der Skizze)</t>
  </si>
  <si>
    <t>Termine 2017/18</t>
  </si>
  <si>
    <t>FB geistige Entwicklung</t>
  </si>
  <si>
    <t>FB Lernen</t>
  </si>
  <si>
    <t>Spezielle Themen/Rechtskunde</t>
  </si>
  <si>
    <t>LNW Sprache und Spiel</t>
  </si>
  <si>
    <t>Ende Prakt. Prüfung</t>
  </si>
  <si>
    <t>o</t>
  </si>
  <si>
    <t xml:space="preserve">integriert in </t>
  </si>
  <si>
    <t>e-Learning Neurowiss.</t>
  </si>
  <si>
    <t>3. Semester LNW und AnSe</t>
  </si>
  <si>
    <t>KW 36</t>
  </si>
  <si>
    <t>Praxispr.</t>
  </si>
  <si>
    <t>Pfingstmontag (unterrichtsfrei)</t>
  </si>
  <si>
    <t>Sommerferien</t>
  </si>
  <si>
    <t>AnSe Kognition</t>
  </si>
  <si>
    <t>KW 07</t>
  </si>
  <si>
    <t>Studiendauer in Sem</t>
  </si>
  <si>
    <t>KW 26</t>
  </si>
  <si>
    <t>Studienverlaufsplaner HFE Studienjahrgang 2017/2020</t>
  </si>
  <si>
    <t>1. Semester - Herbst 2017</t>
  </si>
  <si>
    <t>3. Semester - Herbst 2018</t>
  </si>
  <si>
    <t>5. Semester - Herbst 2019</t>
  </si>
  <si>
    <t>2. Semester - Frühjahr 2018</t>
  </si>
  <si>
    <t>4. Semester - Frühjahr 2019</t>
  </si>
  <si>
    <t>Frühjahr 2020</t>
  </si>
  <si>
    <t>HF 2</t>
  </si>
  <si>
    <t>HF 5</t>
  </si>
  <si>
    <t>HF 4/6</t>
  </si>
  <si>
    <t>SW Förderbereich Motorik/Wahrnehmung</t>
  </si>
  <si>
    <t>HF 7</t>
  </si>
  <si>
    <t>Auffahrt(Do)</t>
  </si>
  <si>
    <t>Pfingsten</t>
  </si>
  <si>
    <t>HF 13</t>
  </si>
  <si>
    <t>Termine 2018/19</t>
  </si>
  <si>
    <t>Termine 2019/20</t>
  </si>
  <si>
    <t xml:space="preserve">Beginn im FS </t>
  </si>
  <si>
    <t>Beginn im HS</t>
  </si>
  <si>
    <t>P13/1 Einführung Marb, Mi 14-17 h</t>
  </si>
  <si>
    <t>P13/2 Themenfindung</t>
  </si>
  <si>
    <t>P13/3 Typen</t>
  </si>
  <si>
    <t>P13/8 Arbeiten schreiben</t>
  </si>
  <si>
    <t>P13/4 Forschungsmethoden Zugänge</t>
  </si>
  <si>
    <t>P13/5 Begriffserklärung und Forschungsst.</t>
  </si>
  <si>
    <t>P13/6 Vorbereitung /Durchführung</t>
  </si>
  <si>
    <t>P13/9 SPSS Einführung und deskriptive Statistik</t>
  </si>
  <si>
    <t>P13/9 SPSS Datenreduktion und Skalrenbidlung</t>
  </si>
  <si>
    <t>P13/7 Auswertung</t>
  </si>
  <si>
    <t>P13/9 SPSS Korrelation und Regression</t>
  </si>
  <si>
    <t>P13/7 SPSS Mittelwertvergleiche</t>
  </si>
  <si>
    <t>Jeweils Mittwoch 14.00-17.00</t>
  </si>
  <si>
    <t>e-Learning Neurowissenschaften</t>
  </si>
  <si>
    <t>Förderplanung und -gestaltung</t>
  </si>
  <si>
    <t>Interdisziplinäre Zusammenarbeit</t>
  </si>
  <si>
    <r>
      <t xml:space="preserve">08.03.2017 </t>
    </r>
    <r>
      <rPr>
        <b/>
        <sz val="12"/>
        <color indexed="53"/>
        <rFont val="Calibri"/>
        <family val="2"/>
      </rPr>
      <t>|</t>
    </r>
    <r>
      <rPr>
        <sz val="11"/>
        <color theme="1"/>
        <rFont val="Calibri"/>
        <family val="2"/>
        <scheme val="minor"/>
      </rPr>
      <t xml:space="preserve"> RUE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</si>
</sst>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53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1" fontId="5" fillId="6" borderId="0" xfId="0" applyNumberFormat="1" applyFont="1" applyFill="1" applyBorder="1" applyProtection="1"/>
    <xf numFmtId="0" fontId="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6" fillId="6" borderId="0" xfId="0" applyFont="1" applyFill="1" applyProtection="1"/>
    <xf numFmtId="0" fontId="0" fillId="6" borderId="0" xfId="0" applyFill="1" applyProtection="1"/>
    <xf numFmtId="0" fontId="5" fillId="6" borderId="0" xfId="0" applyFont="1" applyFill="1" applyProtection="1"/>
    <xf numFmtId="0" fontId="0" fillId="6" borderId="0" xfId="0" applyFill="1" applyAlignment="1" applyProtection="1">
      <alignment horizontal="left"/>
    </xf>
    <xf numFmtId="0" fontId="0" fillId="0" borderId="0" xfId="0" applyProtection="1"/>
    <xf numFmtId="0" fontId="5" fillId="8" borderId="4" xfId="0" applyFont="1" applyFill="1" applyBorder="1" applyProtection="1"/>
    <xf numFmtId="0" fontId="0" fillId="8" borderId="5" xfId="0" applyFill="1" applyBorder="1" applyProtection="1"/>
    <xf numFmtId="0" fontId="0" fillId="6" borderId="0" xfId="0" applyFill="1" applyBorder="1" applyProtection="1"/>
    <xf numFmtId="0" fontId="0" fillId="8" borderId="6" xfId="0" applyFill="1" applyBorder="1" applyProtection="1"/>
    <xf numFmtId="0" fontId="0" fillId="8" borderId="7" xfId="0" applyFill="1" applyBorder="1" applyAlignment="1" applyProtection="1">
      <alignment horizontal="left"/>
    </xf>
    <xf numFmtId="0" fontId="5" fillId="8" borderId="1" xfId="0" applyFont="1" applyFill="1" applyBorder="1" applyProtection="1"/>
    <xf numFmtId="0" fontId="5" fillId="8" borderId="1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6" borderId="8" xfId="0" applyFont="1" applyFill="1" applyBorder="1" applyProtection="1"/>
    <xf numFmtId="0" fontId="0" fillId="9" borderId="8" xfId="0" applyFill="1" applyBorder="1" applyProtection="1"/>
    <xf numFmtId="0" fontId="0" fillId="9" borderId="0" xfId="0" applyFill="1" applyBorder="1" applyProtection="1"/>
    <xf numFmtId="0" fontId="5" fillId="9" borderId="0" xfId="0" applyFont="1" applyFill="1" applyBorder="1" applyAlignment="1" applyProtection="1">
      <alignment horizontal="right"/>
    </xf>
    <xf numFmtId="0" fontId="5" fillId="9" borderId="9" xfId="0" applyFont="1" applyFill="1" applyBorder="1" applyAlignment="1" applyProtection="1">
      <alignment horizontal="left"/>
    </xf>
    <xf numFmtId="0" fontId="0" fillId="6" borderId="1" xfId="0" applyFill="1" applyBorder="1" applyProtection="1"/>
    <xf numFmtId="0" fontId="0" fillId="6" borderId="8" xfId="0" applyFill="1" applyBorder="1" applyProtection="1"/>
    <xf numFmtId="0" fontId="5" fillId="6" borderId="9" xfId="0" applyFont="1" applyFill="1" applyBorder="1" applyAlignment="1" applyProtection="1">
      <alignment horizontal="center"/>
    </xf>
    <xf numFmtId="0" fontId="0" fillId="10" borderId="8" xfId="0" applyFill="1" applyBorder="1" applyProtection="1"/>
    <xf numFmtId="0" fontId="0" fillId="10" borderId="0" xfId="0" applyFill="1" applyBorder="1" applyProtection="1"/>
    <xf numFmtId="0" fontId="5" fillId="10" borderId="0" xfId="0" applyFont="1" applyFill="1" applyBorder="1" applyAlignment="1" applyProtection="1">
      <alignment horizontal="right"/>
    </xf>
    <xf numFmtId="0" fontId="0" fillId="6" borderId="10" xfId="0" applyFill="1" applyBorder="1" applyProtection="1"/>
    <xf numFmtId="0" fontId="0" fillId="6" borderId="11" xfId="0" applyFill="1" applyBorder="1" applyProtection="1"/>
    <xf numFmtId="0" fontId="5" fillId="0" borderId="0" xfId="0" applyFont="1" applyProtection="1"/>
    <xf numFmtId="0" fontId="0" fillId="8" borderId="8" xfId="0" applyFill="1" applyBorder="1" applyProtection="1"/>
    <xf numFmtId="0" fontId="0" fillId="8" borderId="0" xfId="0" applyFill="1" applyBorder="1" applyProtection="1"/>
    <xf numFmtId="0" fontId="5" fillId="8" borderId="0" xfId="0" applyFont="1" applyFill="1" applyBorder="1" applyAlignment="1" applyProtection="1">
      <alignment horizontal="right"/>
    </xf>
    <xf numFmtId="0" fontId="0" fillId="11" borderId="8" xfId="0" applyFill="1" applyBorder="1" applyProtection="1"/>
    <xf numFmtId="0" fontId="0" fillId="11" borderId="0" xfId="0" applyFill="1" applyBorder="1" applyProtection="1"/>
    <xf numFmtId="0" fontId="5" fillId="11" borderId="0" xfId="0" applyFont="1" applyFill="1" applyBorder="1" applyAlignment="1" applyProtection="1">
      <alignment horizontal="right"/>
    </xf>
    <xf numFmtId="1" fontId="5" fillId="11" borderId="9" xfId="0" applyNumberFormat="1" applyFont="1" applyFill="1" applyBorder="1" applyAlignment="1" applyProtection="1">
      <alignment horizontal="left"/>
    </xf>
    <xf numFmtId="0" fontId="6" fillId="6" borderId="0" xfId="0" applyFont="1" applyFill="1" applyBorder="1" applyProtection="1"/>
    <xf numFmtId="0" fontId="5" fillId="11" borderId="9" xfId="0" applyFont="1" applyFill="1" applyBorder="1" applyAlignment="1" applyProtection="1">
      <alignment horizontal="left"/>
    </xf>
    <xf numFmtId="0" fontId="5" fillId="6" borderId="0" xfId="0" applyFont="1" applyFill="1" applyBorder="1" applyProtection="1"/>
    <xf numFmtId="0" fontId="4" fillId="12" borderId="8" xfId="0" applyFont="1" applyFill="1" applyBorder="1" applyProtection="1"/>
    <xf numFmtId="0" fontId="4" fillId="12" borderId="0" xfId="0" applyFont="1" applyFill="1" applyBorder="1" applyProtection="1"/>
    <xf numFmtId="0" fontId="6" fillId="12" borderId="0" xfId="0" applyFont="1" applyFill="1" applyBorder="1" applyAlignment="1" applyProtection="1">
      <alignment horizontal="right"/>
    </xf>
    <xf numFmtId="0" fontId="17" fillId="4" borderId="10" xfId="0" applyFont="1" applyFill="1" applyBorder="1" applyProtection="1"/>
    <xf numFmtId="0" fontId="17" fillId="4" borderId="12" xfId="0" applyFont="1" applyFill="1" applyBorder="1" applyProtection="1"/>
    <xf numFmtId="0" fontId="17" fillId="4" borderId="12" xfId="0" applyFont="1" applyFill="1" applyBorder="1" applyAlignment="1" applyProtection="1">
      <alignment horizontal="right"/>
    </xf>
    <xf numFmtId="0" fontId="17" fillId="4" borderId="11" xfId="0" applyFont="1" applyFill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18" fillId="0" borderId="0" xfId="0" applyFont="1" applyProtection="1"/>
    <xf numFmtId="0" fontId="0" fillId="8" borderId="1" xfId="0" applyFill="1" applyBorder="1" applyProtection="1"/>
    <xf numFmtId="0" fontId="5" fillId="8" borderId="1" xfId="0" applyFont="1" applyFill="1" applyBorder="1" applyAlignment="1" applyProtection="1">
      <alignment wrapText="1"/>
    </xf>
    <xf numFmtId="1" fontId="5" fillId="8" borderId="1" xfId="0" applyNumberFormat="1" applyFont="1" applyFill="1" applyBorder="1" applyProtection="1"/>
    <xf numFmtId="1" fontId="6" fillId="4" borderId="1" xfId="0" applyNumberFormat="1" applyFont="1" applyFill="1" applyBorder="1" applyProtection="1"/>
    <xf numFmtId="0" fontId="0" fillId="8" borderId="1" xfId="0" applyFill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2" fillId="5" borderId="1" xfId="0" applyFont="1" applyFill="1" applyBorder="1"/>
    <xf numFmtId="0" fontId="0" fillId="0" borderId="0" xfId="0" applyFont="1"/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vertical="center"/>
    </xf>
    <xf numFmtId="0" fontId="24" fillId="6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5" fillId="9" borderId="9" xfId="0" applyNumberFormat="1" applyFont="1" applyFill="1" applyBorder="1" applyAlignment="1" applyProtection="1">
      <alignment horizontal="left"/>
    </xf>
    <xf numFmtId="1" fontId="5" fillId="10" borderId="9" xfId="0" applyNumberFormat="1" applyFont="1" applyFill="1" applyBorder="1" applyAlignment="1" applyProtection="1">
      <alignment horizontal="left"/>
    </xf>
    <xf numFmtId="1" fontId="5" fillId="8" borderId="9" xfId="0" applyNumberFormat="1" applyFont="1" applyFill="1" applyBorder="1" applyAlignment="1" applyProtection="1">
      <alignment horizontal="left"/>
    </xf>
    <xf numFmtId="1" fontId="6" fillId="12" borderId="9" xfId="0" applyNumberFormat="1" applyFont="1" applyFill="1" applyBorder="1" applyAlignment="1" applyProtection="1">
      <alignment horizontal="left"/>
    </xf>
    <xf numFmtId="1" fontId="5" fillId="6" borderId="1" xfId="0" applyNumberFormat="1" applyFont="1" applyFill="1" applyBorder="1" applyAlignment="1" applyProtection="1">
      <alignment horizontal="right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2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/>
    </xf>
    <xf numFmtId="0" fontId="22" fillId="1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left" vertical="center"/>
    </xf>
    <xf numFmtId="0" fontId="5" fillId="8" borderId="2" xfId="0" applyFont="1" applyFill="1" applyBorder="1" applyProtection="1"/>
    <xf numFmtId="0" fontId="5" fillId="0" borderId="0" xfId="0" applyFont="1" applyFill="1" applyBorder="1" applyProtection="1"/>
    <xf numFmtId="0" fontId="0" fillId="8" borderId="14" xfId="0" applyFill="1" applyBorder="1" applyProtection="1"/>
    <xf numFmtId="1" fontId="5" fillId="0" borderId="0" xfId="0" applyNumberFormat="1" applyFont="1" applyFill="1" applyBorder="1" applyProtection="1"/>
    <xf numFmtId="0" fontId="28" fillId="8" borderId="15" xfId="0" applyFont="1" applyFill="1" applyBorder="1" applyProtection="1"/>
    <xf numFmtId="0" fontId="28" fillId="8" borderId="1" xfId="0" applyFont="1" applyFill="1" applyBorder="1" applyProtection="1"/>
    <xf numFmtId="1" fontId="0" fillId="8" borderId="1" xfId="0" applyNumberFormat="1" applyFill="1" applyBorder="1" applyProtection="1"/>
    <xf numFmtId="0" fontId="0" fillId="0" borderId="0" xfId="0" applyFill="1" applyBorder="1" applyProtection="1"/>
    <xf numFmtId="0" fontId="29" fillId="0" borderId="0" xfId="0" applyFont="1" applyAlignment="1" applyProtection="1">
      <alignment vertical="top" wrapText="1"/>
    </xf>
    <xf numFmtId="0" fontId="0" fillId="6" borderId="1" xfId="0" applyFill="1" applyBorder="1" applyAlignment="1" applyProtection="1">
      <alignment horizontal="right"/>
    </xf>
    <xf numFmtId="0" fontId="5" fillId="6" borderId="1" xfId="0" applyFont="1" applyFill="1" applyBorder="1" applyAlignment="1" applyProtection="1">
      <alignment horizontal="right"/>
    </xf>
    <xf numFmtId="0" fontId="0" fillId="17" borderId="0" xfId="0" applyFill="1" applyBorder="1" applyProtection="1"/>
    <xf numFmtId="0" fontId="0" fillId="17" borderId="22" xfId="0" applyFill="1" applyBorder="1" applyProtection="1"/>
    <xf numFmtId="0" fontId="17" fillId="6" borderId="0" xfId="0" applyFont="1" applyFill="1" applyBorder="1" applyProtection="1"/>
    <xf numFmtId="0" fontId="17" fillId="6" borderId="0" xfId="0" applyFont="1" applyFill="1" applyBorder="1" applyAlignment="1" applyProtection="1">
      <alignment horizontal="right"/>
    </xf>
    <xf numFmtId="0" fontId="17" fillId="6" borderId="0" xfId="0" applyFont="1" applyFill="1" applyBorder="1" applyAlignment="1" applyProtection="1">
      <alignment horizontal="left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8" fillId="1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" fontId="0" fillId="17" borderId="0" xfId="0" applyNumberFormat="1" applyFill="1" applyBorder="1" applyProtection="1"/>
    <xf numFmtId="1" fontId="0" fillId="17" borderId="22" xfId="0" applyNumberFormat="1" applyFill="1" applyBorder="1" applyProtection="1"/>
    <xf numFmtId="0" fontId="0" fillId="17" borderId="0" xfId="0" applyFill="1" applyBorder="1" applyAlignment="1" applyProtection="1">
      <alignment horizontal="right"/>
    </xf>
    <xf numFmtId="0" fontId="0" fillId="17" borderId="22" xfId="0" applyFill="1" applyBorder="1" applyAlignment="1" applyProtection="1">
      <alignment horizontal="right"/>
    </xf>
    <xf numFmtId="0" fontId="33" fillId="0" borderId="0" xfId="0" applyFont="1" applyProtection="1"/>
    <xf numFmtId="0" fontId="34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Protection="1"/>
    <xf numFmtId="16" fontId="6" fillId="20" borderId="1" xfId="0" applyNumberFormat="1" applyFont="1" applyFill="1" applyBorder="1" applyAlignment="1" applyProtection="1">
      <alignment horizontal="right"/>
    </xf>
    <xf numFmtId="1" fontId="6" fillId="20" borderId="1" xfId="0" applyNumberFormat="1" applyFont="1" applyFill="1" applyBorder="1" applyProtection="1"/>
    <xf numFmtId="0" fontId="8" fillId="14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35" fillId="0" borderId="1" xfId="0" applyFont="1" applyBorder="1" applyAlignment="1">
      <alignment horizontal="center" vertical="center"/>
    </xf>
    <xf numFmtId="0" fontId="33" fillId="0" borderId="0" xfId="0" applyFont="1" applyAlignment="1" applyProtection="1">
      <alignment horizontal="left" vertical="top"/>
    </xf>
    <xf numFmtId="0" fontId="5" fillId="7" borderId="18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1" fillId="0" borderId="0" xfId="0" applyFont="1"/>
    <xf numFmtId="0" fontId="0" fillId="5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36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8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5" fillId="16" borderId="2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top"/>
    </xf>
    <xf numFmtId="0" fontId="8" fillId="15" borderId="1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14" borderId="1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4" fillId="15" borderId="2" xfId="0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1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14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16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0" fontId="20" fillId="18" borderId="13" xfId="0" applyFont="1" applyFill="1" applyBorder="1" applyAlignment="1">
      <alignment vertical="center"/>
    </xf>
    <xf numFmtId="0" fontId="16" fillId="18" borderId="17" xfId="0" applyFont="1" applyFill="1" applyBorder="1" applyAlignment="1">
      <alignment vertical="center"/>
    </xf>
    <xf numFmtId="0" fontId="16" fillId="18" borderId="13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6" fillId="18" borderId="1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</cellXfs>
  <cellStyles count="1">
    <cellStyle name="Standard" xfId="0" builtinId="0"/>
  </cellStyles>
  <dxfs count="1099"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7" tint="0.39994506668294322"/>
      </font>
    </dxf>
    <dxf>
      <fill>
        <patternFill>
          <bgColor theme="7" tint="0.3999450666829432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7" tint="0.39994506668294322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59996337778862885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142875</xdr:rowOff>
    </xdr:from>
    <xdr:to>
      <xdr:col>4</xdr:col>
      <xdr:colOff>657225</xdr:colOff>
      <xdr:row>2</xdr:row>
      <xdr:rowOff>9525</xdr:rowOff>
    </xdr:to>
    <xdr:pic>
      <xdr:nvPicPr>
        <xdr:cNvPr id="241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2875"/>
          <a:ext cx="2705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E13" sqref="E13"/>
    </sheetView>
  </sheetViews>
  <sheetFormatPr baseColWidth="10" defaultRowHeight="15" x14ac:dyDescent="0.25"/>
  <cols>
    <col min="1" max="1" width="32.140625" style="27" customWidth="1"/>
    <col min="2" max="2" width="10.5703125" style="27" customWidth="1"/>
    <col min="3" max="3" width="8.7109375" style="27" customWidth="1"/>
    <col min="4" max="4" width="11.42578125" style="27" customWidth="1"/>
    <col min="5" max="5" width="13" style="27" customWidth="1"/>
    <col min="6" max="6" width="11.140625" style="27" bestFit="1" customWidth="1"/>
    <col min="7" max="7" width="10.5703125" style="27" customWidth="1"/>
    <col min="8" max="8" width="10" style="27" customWidth="1"/>
    <col min="9" max="9" width="10.5703125" style="27" customWidth="1"/>
    <col min="10" max="10" width="15.7109375" style="27" hidden="1" customWidth="1"/>
    <col min="11" max="11" width="2.5703125" style="27" customWidth="1"/>
    <col min="12" max="12" width="41.42578125" style="27" customWidth="1"/>
    <col min="13" max="13" width="23.140625" style="27" customWidth="1"/>
    <col min="14" max="14" width="9.28515625" style="27" customWidth="1"/>
    <col min="15" max="15" width="7.140625" style="27" customWidth="1"/>
    <col min="16" max="16384" width="11.42578125" style="27"/>
  </cols>
  <sheetData>
    <row r="1" spans="1:17" s="220" customFormat="1" ht="33.75" customHeight="1" thickBot="1" x14ac:dyDescent="0.55000000000000004">
      <c r="A1" s="248" t="s">
        <v>236</v>
      </c>
    </row>
    <row r="2" spans="1:17" ht="16.5" thickBot="1" x14ac:dyDescent="0.3">
      <c r="A2" s="23"/>
      <c r="B2" s="24"/>
      <c r="C2" s="24"/>
      <c r="D2" s="25" t="s">
        <v>23</v>
      </c>
      <c r="E2" s="274" t="s">
        <v>93</v>
      </c>
      <c r="F2" s="275"/>
      <c r="G2" s="276"/>
      <c r="H2" s="24"/>
      <c r="I2" s="26"/>
      <c r="J2" s="27" t="s">
        <v>68</v>
      </c>
      <c r="L2" s="27" t="s">
        <v>271</v>
      </c>
    </row>
    <row r="3" spans="1:17" x14ac:dyDescent="0.25">
      <c r="A3" s="25"/>
      <c r="B3" s="24"/>
      <c r="C3" s="24"/>
      <c r="D3" s="24"/>
      <c r="E3" s="24"/>
      <c r="F3" s="24"/>
      <c r="G3" s="24"/>
      <c r="H3" s="24"/>
      <c r="I3" s="26"/>
      <c r="J3" s="27">
        <v>2011</v>
      </c>
    </row>
    <row r="4" spans="1:17" ht="15.75" thickBot="1" x14ac:dyDescent="0.3">
      <c r="A4" s="28" t="s">
        <v>69</v>
      </c>
      <c r="B4" s="29"/>
      <c r="C4" s="30"/>
      <c r="D4" s="28" t="s">
        <v>70</v>
      </c>
      <c r="E4" s="31"/>
      <c r="F4" s="31"/>
      <c r="G4" s="31"/>
      <c r="H4" s="31"/>
      <c r="I4" s="32"/>
      <c r="J4" s="27">
        <v>2012</v>
      </c>
      <c r="L4" s="33" t="s">
        <v>71</v>
      </c>
      <c r="M4" s="34"/>
      <c r="N4" s="33"/>
      <c r="Q4" s="35"/>
    </row>
    <row r="5" spans="1:17" ht="15.75" thickBot="1" x14ac:dyDescent="0.3">
      <c r="A5" s="36" t="s">
        <v>72</v>
      </c>
      <c r="B5" s="258">
        <v>2017</v>
      </c>
      <c r="C5" s="20"/>
      <c r="D5" s="37" t="s">
        <v>73</v>
      </c>
      <c r="E5" s="38"/>
      <c r="F5" s="38"/>
      <c r="G5" s="39" t="s">
        <v>164</v>
      </c>
      <c r="H5" s="39"/>
      <c r="I5" s="40">
        <f>B5</f>
        <v>2017</v>
      </c>
      <c r="J5" s="27">
        <v>2013</v>
      </c>
      <c r="L5" s="222" t="s">
        <v>215</v>
      </c>
      <c r="M5" s="223">
        <v>40558</v>
      </c>
      <c r="N5" s="224">
        <f>B5</f>
        <v>2017</v>
      </c>
    </row>
    <row r="6" spans="1:17" ht="15.75" thickBot="1" x14ac:dyDescent="0.3">
      <c r="A6" s="42"/>
      <c r="B6" s="43"/>
      <c r="C6" s="20"/>
      <c r="D6" s="37" t="s">
        <v>74</v>
      </c>
      <c r="E6" s="38"/>
      <c r="F6" s="38"/>
      <c r="G6" s="39" t="s">
        <v>75</v>
      </c>
      <c r="H6" s="39"/>
      <c r="I6" s="124">
        <f>B5+1</f>
        <v>2018</v>
      </c>
      <c r="L6" s="41" t="s">
        <v>216</v>
      </c>
      <c r="M6" s="176" t="s">
        <v>76</v>
      </c>
      <c r="N6" s="41"/>
    </row>
    <row r="7" spans="1:17" ht="15.75" thickBot="1" x14ac:dyDescent="0.3">
      <c r="A7" s="42" t="s">
        <v>234</v>
      </c>
      <c r="B7" s="250">
        <v>5</v>
      </c>
      <c r="C7" s="20"/>
      <c r="D7" s="37" t="s">
        <v>77</v>
      </c>
      <c r="E7" s="38"/>
      <c r="F7" s="38"/>
      <c r="G7" s="39" t="s">
        <v>78</v>
      </c>
      <c r="H7" s="39"/>
      <c r="I7" s="124">
        <f>B5+1</f>
        <v>2018</v>
      </c>
      <c r="L7" s="41" t="s">
        <v>217</v>
      </c>
      <c r="M7" s="177" t="str">
        <f>IF(B8=4,"KW 4",IF(B8=5,"KW 42",IF(B8=6,"KW 4",IF(B8=7,"KW 42",IF(B8=8,"KW 4","")))))</f>
        <v/>
      </c>
      <c r="N7" s="128">
        <f>B5+1</f>
        <v>2018</v>
      </c>
    </row>
    <row r="8" spans="1:17" x14ac:dyDescent="0.25">
      <c r="A8" s="47" t="s">
        <v>79</v>
      </c>
      <c r="B8" s="249">
        <v>2</v>
      </c>
      <c r="C8" s="30"/>
      <c r="D8" s="37" t="s">
        <v>80</v>
      </c>
      <c r="E8" s="38"/>
      <c r="F8" s="38"/>
      <c r="G8" s="39" t="s">
        <v>81</v>
      </c>
      <c r="H8" s="39"/>
      <c r="I8" s="124">
        <f>B5+1</f>
        <v>2018</v>
      </c>
      <c r="J8" s="27">
        <v>2014</v>
      </c>
    </row>
    <row r="9" spans="1:17" x14ac:dyDescent="0.25">
      <c r="A9" s="47"/>
      <c r="B9" s="48"/>
      <c r="C9" s="30"/>
      <c r="D9" s="37" t="s">
        <v>82</v>
      </c>
      <c r="E9" s="38"/>
      <c r="F9" s="38"/>
      <c r="G9" s="39" t="s">
        <v>165</v>
      </c>
      <c r="H9" s="39"/>
      <c r="I9" s="40">
        <f>IF(B6=2,B5+1,B5+2)</f>
        <v>2019</v>
      </c>
      <c r="J9" s="27">
        <v>2015</v>
      </c>
      <c r="L9" s="49"/>
      <c r="M9" s="49"/>
      <c r="N9" s="49"/>
    </row>
    <row r="10" spans="1:17" x14ac:dyDescent="0.25">
      <c r="A10" s="47"/>
      <c r="B10" s="48"/>
      <c r="C10" s="30"/>
      <c r="D10" s="44" t="s">
        <v>173</v>
      </c>
      <c r="E10" s="45"/>
      <c r="F10" s="45"/>
      <c r="G10" s="46" t="s">
        <v>124</v>
      </c>
      <c r="H10" s="46"/>
      <c r="I10" s="125">
        <f>B5</f>
        <v>2017</v>
      </c>
      <c r="J10" s="27">
        <v>2018</v>
      </c>
    </row>
    <row r="11" spans="1:17" x14ac:dyDescent="0.25">
      <c r="A11" s="24"/>
      <c r="B11" s="24"/>
      <c r="C11" s="30"/>
      <c r="D11" s="44" t="s">
        <v>174</v>
      </c>
      <c r="E11" s="45"/>
      <c r="F11" s="45"/>
      <c r="G11" s="46" t="s">
        <v>125</v>
      </c>
      <c r="H11" s="46"/>
      <c r="I11" s="125">
        <f>B5+1</f>
        <v>2018</v>
      </c>
      <c r="L11" s="49" t="s">
        <v>193</v>
      </c>
    </row>
    <row r="12" spans="1:17" x14ac:dyDescent="0.25">
      <c r="A12" s="24"/>
      <c r="B12" s="24"/>
      <c r="C12" s="30"/>
      <c r="D12" s="50" t="s">
        <v>126</v>
      </c>
      <c r="E12" s="51"/>
      <c r="F12" s="51"/>
      <c r="G12" s="52" t="s">
        <v>124</v>
      </c>
      <c r="H12" s="52"/>
      <c r="I12" s="126">
        <f>B5</f>
        <v>2017</v>
      </c>
      <c r="J12" s="27">
        <v>2016</v>
      </c>
    </row>
    <row r="13" spans="1:17" x14ac:dyDescent="0.25">
      <c r="A13" s="30"/>
      <c r="B13" s="30"/>
      <c r="C13" s="30"/>
      <c r="D13" s="50" t="s">
        <v>138</v>
      </c>
      <c r="E13" s="51"/>
      <c r="F13" s="51"/>
      <c r="G13" s="52" t="s">
        <v>125</v>
      </c>
      <c r="H13" s="52"/>
      <c r="I13" s="126">
        <f>B5+1</f>
        <v>2018</v>
      </c>
      <c r="J13" s="27">
        <v>2017</v>
      </c>
      <c r="L13" s="178" t="s">
        <v>189</v>
      </c>
      <c r="M13" s="178" t="s">
        <v>180</v>
      </c>
      <c r="N13" s="218" t="s">
        <v>210</v>
      </c>
      <c r="O13" s="216">
        <f>B5+1</f>
        <v>2018</v>
      </c>
    </row>
    <row r="14" spans="1:17" ht="15.75" thickBot="1" x14ac:dyDescent="0.3">
      <c r="A14" s="24"/>
      <c r="B14" s="24"/>
      <c r="C14" s="30"/>
      <c r="D14" s="44" t="s">
        <v>139</v>
      </c>
      <c r="E14" s="45" t="s">
        <v>224</v>
      </c>
      <c r="F14" s="45"/>
      <c r="G14" s="46" t="s">
        <v>141</v>
      </c>
      <c r="H14" s="46"/>
      <c r="I14" s="125">
        <f>B5+2</f>
        <v>2019</v>
      </c>
      <c r="J14" s="27">
        <v>2018</v>
      </c>
      <c r="L14" s="178"/>
      <c r="M14" s="178" t="s">
        <v>232</v>
      </c>
      <c r="N14" s="218" t="s">
        <v>233</v>
      </c>
      <c r="O14" s="216">
        <v>2018</v>
      </c>
    </row>
    <row r="15" spans="1:17" ht="15.75" thickTop="1" x14ac:dyDescent="0.25">
      <c r="A15" s="24"/>
      <c r="B15" s="24"/>
      <c r="C15" s="30"/>
      <c r="D15" s="44" t="s">
        <v>140</v>
      </c>
      <c r="E15" s="45"/>
      <c r="F15" s="45"/>
      <c r="G15" s="46" t="s">
        <v>129</v>
      </c>
      <c r="H15" s="46"/>
      <c r="I15" s="125">
        <f>B5+2</f>
        <v>2019</v>
      </c>
      <c r="L15" s="179" t="s">
        <v>190</v>
      </c>
      <c r="M15" s="179" t="s">
        <v>181</v>
      </c>
      <c r="N15" s="219" t="s">
        <v>211</v>
      </c>
      <c r="O15" s="217">
        <f>B5+1</f>
        <v>2018</v>
      </c>
    </row>
    <row r="16" spans="1:17" ht="15.75" thickBot="1" x14ac:dyDescent="0.3">
      <c r="A16" s="24"/>
      <c r="B16" s="24"/>
      <c r="C16" s="30"/>
      <c r="D16" s="50" t="s">
        <v>128</v>
      </c>
      <c r="E16" s="51"/>
      <c r="F16" s="51"/>
      <c r="G16" s="52" t="s">
        <v>130</v>
      </c>
      <c r="H16" s="52"/>
      <c r="I16" s="126">
        <f>B5+2</f>
        <v>2019</v>
      </c>
      <c r="J16" s="27">
        <v>2019</v>
      </c>
      <c r="L16" s="178"/>
      <c r="M16" s="178" t="s">
        <v>182</v>
      </c>
      <c r="N16" s="218" t="s">
        <v>212</v>
      </c>
      <c r="O16" s="216">
        <f>B5+1</f>
        <v>2018</v>
      </c>
    </row>
    <row r="17" spans="1:15" ht="15.75" thickTop="1" x14ac:dyDescent="0.25">
      <c r="A17" s="24"/>
      <c r="B17" s="24"/>
      <c r="C17" s="30"/>
      <c r="D17" s="50" t="s">
        <v>127</v>
      </c>
      <c r="E17" s="51"/>
      <c r="F17" s="51"/>
      <c r="G17" s="52" t="s">
        <v>129</v>
      </c>
      <c r="H17" s="52"/>
      <c r="I17" s="126">
        <f>B5+2</f>
        <v>2019</v>
      </c>
      <c r="L17" s="179" t="s">
        <v>227</v>
      </c>
      <c r="M17" s="179" t="s">
        <v>225</v>
      </c>
      <c r="N17" s="219" t="s">
        <v>228</v>
      </c>
      <c r="O17" s="217">
        <f>B5+1</f>
        <v>2018</v>
      </c>
    </row>
    <row r="18" spans="1:15" ht="15.75" thickBot="1" x14ac:dyDescent="0.3">
      <c r="A18" s="24"/>
      <c r="B18" s="24"/>
      <c r="C18" s="30"/>
      <c r="D18" s="53" t="s">
        <v>149</v>
      </c>
      <c r="E18" s="54"/>
      <c r="F18" s="54"/>
      <c r="G18" s="55" t="str">
        <f>IF($B$7=5,"KW 36",IF($B$7=6,"KW 8",IF($B$7=7,"KW 36",IF($B$7=8,"KW 8"))))</f>
        <v>KW 36</v>
      </c>
      <c r="H18" s="55"/>
      <c r="I18" s="56">
        <f>IF($B$7=5,$B$5+1,IF($B$7=6,$B$5+2,IF($B$7=7,$B$5+3,IF($B$7=8,$B$5+3))))</f>
        <v>2018</v>
      </c>
      <c r="L18" s="178"/>
      <c r="M18" s="178" t="s">
        <v>226</v>
      </c>
      <c r="N18" s="218"/>
      <c r="O18" s="216"/>
    </row>
    <row r="19" spans="1:15" ht="15.75" thickTop="1" x14ac:dyDescent="0.25">
      <c r="A19" s="24"/>
      <c r="B19" s="24"/>
      <c r="C19" s="30"/>
      <c r="D19" s="53" t="s">
        <v>168</v>
      </c>
      <c r="E19" s="54"/>
      <c r="F19" s="54"/>
      <c r="G19" s="55" t="str">
        <f>IF($B$7=5,"KW 42",IF($B$7=6,"KW 15",IF($B$7=7,"KW 42",IF($B$7=8,"KW 15"))))</f>
        <v>KW 42</v>
      </c>
      <c r="H19" s="55"/>
      <c r="I19" s="56">
        <f>IF($B$7=5,$B$5+1,IF($B$7=6,$B$5+2,IF($B$7=7,$B$5+2,IF($B$7=8,$B$5+3))))</f>
        <v>2018</v>
      </c>
      <c r="J19" s="27">
        <v>2020</v>
      </c>
      <c r="L19" s="179" t="s">
        <v>191</v>
      </c>
      <c r="M19" s="179" t="s">
        <v>183</v>
      </c>
      <c r="N19" s="219" t="s">
        <v>213</v>
      </c>
      <c r="O19" s="217">
        <f>B5+2</f>
        <v>2019</v>
      </c>
    </row>
    <row r="20" spans="1:15" x14ac:dyDescent="0.25">
      <c r="A20" s="30"/>
      <c r="B20" s="30"/>
      <c r="C20" s="30"/>
      <c r="D20" s="53" t="s">
        <v>169</v>
      </c>
      <c r="E20" s="54"/>
      <c r="F20" s="54"/>
      <c r="G20" s="55" t="str">
        <f>IF($B$7=5,"KW 18",IF($B$7=6,"KW 42",IF($B$7=7,"KW 18",IF($B$7,"KW 42"))))</f>
        <v>KW 18</v>
      </c>
      <c r="H20" s="55"/>
      <c r="I20" s="56">
        <f>IF($B$7=5,$B$5+2,IF($B$7=6,$B$5+2,IF($B$7=7,$B$5+3,IF($B$7=8,$B$5+3))))</f>
        <v>2019</v>
      </c>
      <c r="J20" s="27">
        <v>2020</v>
      </c>
      <c r="L20" s="178"/>
      <c r="M20" s="178" t="s">
        <v>184</v>
      </c>
      <c r="N20" s="218" t="s">
        <v>212</v>
      </c>
      <c r="O20" s="216">
        <f>B5+2</f>
        <v>2019</v>
      </c>
    </row>
    <row r="21" spans="1:15" x14ac:dyDescent="0.25">
      <c r="A21" s="30"/>
      <c r="B21" s="30"/>
      <c r="C21" s="30"/>
      <c r="D21" s="53" t="s">
        <v>170</v>
      </c>
      <c r="E21" s="54"/>
      <c r="F21" s="54"/>
      <c r="G21" s="55" t="str">
        <f>IF($B$7=5,"KW 49",IF($B$7=6,"KW 25",IF($B$7=7,"KW 49",IF($B$7=8,"KW 25"))))</f>
        <v>KW 49</v>
      </c>
      <c r="H21" s="55"/>
      <c r="I21" s="56">
        <f>IF($B$7=5,$B$5+2,IF($B$7=6,$B$5+3,IF($B$7=7,$B$5+3,IF($B$7=8,$B$5+4))))</f>
        <v>2019</v>
      </c>
    </row>
    <row r="22" spans="1:15" x14ac:dyDescent="0.25">
      <c r="A22" s="30"/>
      <c r="B22" s="30"/>
      <c r="C22" s="30"/>
      <c r="D22" s="53" t="s">
        <v>171</v>
      </c>
      <c r="E22" s="54"/>
      <c r="F22" s="54"/>
      <c r="G22" s="55" t="str">
        <f>IF($B$7=5,"KW 49",IF($B$7=6,"KW 25",IF($B$7=7,"KW 49",IF($B$7=8,"KW 25"))))</f>
        <v>KW 49</v>
      </c>
      <c r="H22" s="55"/>
      <c r="I22" s="56">
        <f>IF($B$7=5,$B$5+2,IF($B$7=6,$B$5+3,IF($B$7=7,$B$5+3,IF($B$7=8,$B$5+4))))</f>
        <v>2019</v>
      </c>
    </row>
    <row r="23" spans="1:15" x14ac:dyDescent="0.25">
      <c r="A23" s="30"/>
      <c r="B23" s="30"/>
      <c r="C23" s="30"/>
      <c r="D23" s="53" t="s">
        <v>172</v>
      </c>
      <c r="E23" s="54"/>
      <c r="F23" s="54"/>
      <c r="G23" s="55" t="str">
        <f>IF($B$7=5,"KW 6",IF($B$7=6,"KW 35",IF($B$7=7,"KW 6",IF($B$7=8,"KW 35"))))</f>
        <v>KW 6</v>
      </c>
      <c r="H23" s="55"/>
      <c r="I23" s="58">
        <f>IF($B$7=5,$B$5+3,IF($B$7=6,$B$5+3,IF($B$7=7,$B$5+4,IF($B$7=8,$B$5+4))))</f>
        <v>2020</v>
      </c>
    </row>
    <row r="24" spans="1:15" x14ac:dyDescent="0.25">
      <c r="A24" s="30"/>
      <c r="B24" s="30"/>
      <c r="C24" s="30"/>
      <c r="D24" s="60" t="s">
        <v>132</v>
      </c>
      <c r="E24" s="61"/>
      <c r="F24" s="61"/>
      <c r="G24" s="62" t="s">
        <v>133</v>
      </c>
      <c r="H24" s="62"/>
      <c r="I24" s="127">
        <f>B5+2</f>
        <v>2019</v>
      </c>
    </row>
    <row r="25" spans="1:15" x14ac:dyDescent="0.25">
      <c r="A25" s="30"/>
      <c r="B25" s="30"/>
      <c r="C25" s="30"/>
      <c r="D25" s="60" t="s">
        <v>134</v>
      </c>
      <c r="E25" s="61"/>
      <c r="F25" s="61"/>
      <c r="G25" s="62" t="s">
        <v>135</v>
      </c>
      <c r="H25" s="62"/>
      <c r="I25" s="127">
        <f>B5+2</f>
        <v>2019</v>
      </c>
    </row>
    <row r="26" spans="1:15" x14ac:dyDescent="0.25">
      <c r="A26" s="30"/>
      <c r="B26" s="30"/>
      <c r="C26" s="30"/>
      <c r="D26" s="60" t="s">
        <v>123</v>
      </c>
      <c r="E26" s="61"/>
      <c r="F26" s="61"/>
      <c r="G26" s="62" t="s">
        <v>235</v>
      </c>
      <c r="H26" s="62"/>
      <c r="I26" s="127">
        <f>B5+2</f>
        <v>2019</v>
      </c>
    </row>
    <row r="27" spans="1:15" ht="15.75" x14ac:dyDescent="0.25">
      <c r="A27" s="30"/>
      <c r="B27" s="30"/>
      <c r="C27" s="57"/>
      <c r="D27" s="63" t="s">
        <v>83</v>
      </c>
      <c r="E27" s="64"/>
      <c r="F27" s="64"/>
      <c r="G27" s="65" t="str">
        <f>IF($B$7=4,"KW 43",IF($B$7=5,"KW 12",IF($B$7=6,"KW 43",IF($B$7=7,"KW 12",IF($B$7=8,"KW 43")))))</f>
        <v>KW 12</v>
      </c>
      <c r="H27" s="65"/>
      <c r="I27" s="66">
        <f>IF($B$7=5,$B$5+3,IF($B$7=6,$B$5+3,IF($B$7=7,$B$5+4,IF($B$7=8,$B$5+4))))</f>
        <v>2020</v>
      </c>
    </row>
    <row r="28" spans="1:15" ht="15.75" x14ac:dyDescent="0.25">
      <c r="A28" s="30"/>
      <c r="B28" s="30"/>
      <c r="C28" s="59"/>
      <c r="D28" s="180"/>
      <c r="E28" s="180"/>
      <c r="F28" s="180"/>
      <c r="G28" s="181"/>
      <c r="H28" s="181"/>
      <c r="I28" s="182"/>
      <c r="J28" s="67"/>
      <c r="L28" s="68"/>
    </row>
    <row r="29" spans="1:15" x14ac:dyDescent="0.25">
      <c r="A29" s="59"/>
      <c r="B29" s="59"/>
      <c r="C29" s="25"/>
      <c r="D29" s="25"/>
      <c r="E29" s="24"/>
      <c r="F29" s="24"/>
      <c r="G29" s="24"/>
      <c r="H29" s="24"/>
      <c r="I29" s="24"/>
      <c r="J29" s="35"/>
      <c r="M29" s="68"/>
    </row>
    <row r="30" spans="1:15" ht="42.75" customHeight="1" x14ac:dyDescent="0.25">
      <c r="A30" s="23" t="s">
        <v>185</v>
      </c>
      <c r="B30" s="25"/>
      <c r="C30" s="33" t="s">
        <v>229</v>
      </c>
      <c r="D30" s="33" t="s">
        <v>186</v>
      </c>
      <c r="E30" s="33" t="s">
        <v>150</v>
      </c>
      <c r="F30" s="33" t="s">
        <v>86</v>
      </c>
      <c r="G30" s="33" t="s">
        <v>87</v>
      </c>
      <c r="H30" s="33" t="s">
        <v>88</v>
      </c>
      <c r="I30" s="70" t="s">
        <v>89</v>
      </c>
      <c r="J30" s="168"/>
      <c r="L30" s="175" t="s">
        <v>192</v>
      </c>
    </row>
    <row r="31" spans="1:15" x14ac:dyDescent="0.25">
      <c r="A31" s="167" t="s">
        <v>84</v>
      </c>
      <c r="B31" s="33" t="s">
        <v>85</v>
      </c>
      <c r="C31" s="69">
        <v>60</v>
      </c>
      <c r="D31" s="69">
        <v>30</v>
      </c>
      <c r="E31" s="69">
        <f>IF($B$8=4,50,0)</f>
        <v>0</v>
      </c>
      <c r="F31" s="69">
        <f>SUM(B31:E31)</f>
        <v>90</v>
      </c>
      <c r="G31" s="71">
        <f>F31/26</f>
        <v>3.4615384615384617</v>
      </c>
      <c r="H31" s="71">
        <f>G31/0.42</f>
        <v>8.2417582417582427</v>
      </c>
      <c r="I31" s="72">
        <f>100-H31</f>
        <v>91.758241758241752</v>
      </c>
      <c r="J31" s="170"/>
    </row>
    <row r="32" spans="1:15" x14ac:dyDescent="0.25">
      <c r="A32" s="169" t="s">
        <v>187</v>
      </c>
      <c r="B32" s="69">
        <v>370</v>
      </c>
      <c r="C32" s="73">
        <v>60</v>
      </c>
      <c r="D32" s="73">
        <v>60</v>
      </c>
      <c r="E32" s="69">
        <v>0</v>
      </c>
      <c r="F32" s="69">
        <f>SUM(B32:E32)</f>
        <v>490</v>
      </c>
      <c r="G32" s="71">
        <f>F32/21</f>
        <v>23.333333333333332</v>
      </c>
      <c r="H32" s="71">
        <f>G32/0.42</f>
        <v>55.555555555555557</v>
      </c>
      <c r="I32" s="72">
        <f>100-H32</f>
        <v>44.444444444444443</v>
      </c>
      <c r="J32" s="170"/>
    </row>
    <row r="33" spans="1:10" x14ac:dyDescent="0.25">
      <c r="A33" s="169" t="s">
        <v>90</v>
      </c>
      <c r="B33" s="73">
        <v>240</v>
      </c>
      <c r="C33" s="73">
        <v>60</v>
      </c>
      <c r="D33" s="73">
        <v>0</v>
      </c>
      <c r="E33" s="69">
        <v>60</v>
      </c>
      <c r="F33" s="69">
        <f>SUM(B33:E33)</f>
        <v>360</v>
      </c>
      <c r="G33" s="71">
        <f>F33/26</f>
        <v>13.846153846153847</v>
      </c>
      <c r="H33" s="71">
        <f>G33/0.42</f>
        <v>32.967032967032971</v>
      </c>
      <c r="I33" s="72">
        <f>100-H33</f>
        <v>67.032967032967036</v>
      </c>
      <c r="J33" s="170"/>
    </row>
    <row r="34" spans="1:10" x14ac:dyDescent="0.25">
      <c r="A34" s="169" t="s">
        <v>188</v>
      </c>
      <c r="B34" s="73">
        <v>290</v>
      </c>
      <c r="C34" s="69">
        <v>0</v>
      </c>
      <c r="D34" s="69">
        <v>90</v>
      </c>
      <c r="E34" s="69">
        <v>210</v>
      </c>
      <c r="F34" s="69">
        <f>SUM(B34:E34)</f>
        <v>590</v>
      </c>
      <c r="G34" s="71">
        <f>F34/21</f>
        <v>28.095238095238095</v>
      </c>
      <c r="H34" s="71">
        <f>G34/0.42</f>
        <v>66.893424036281175</v>
      </c>
      <c r="I34" s="72">
        <f>100-H34</f>
        <v>33.106575963718825</v>
      </c>
      <c r="J34" s="170"/>
    </row>
    <row r="35" spans="1:10" x14ac:dyDescent="0.25">
      <c r="A35" s="169" t="s">
        <v>91</v>
      </c>
      <c r="B35" s="69">
        <v>240</v>
      </c>
      <c r="C35" s="69">
        <v>0</v>
      </c>
      <c r="D35" s="69">
        <v>90</v>
      </c>
      <c r="E35" s="69">
        <v>330</v>
      </c>
      <c r="F35" s="69">
        <f>SUM(B35:E35)</f>
        <v>660</v>
      </c>
      <c r="G35" s="71">
        <f>F35/26</f>
        <v>25.384615384615383</v>
      </c>
      <c r="H35" s="71">
        <f>G35/0.42</f>
        <v>60.439560439560438</v>
      </c>
      <c r="I35" s="72">
        <f>100-H35</f>
        <v>39.560439560439562</v>
      </c>
      <c r="J35" s="170"/>
    </row>
    <row r="36" spans="1:10" x14ac:dyDescent="0.25">
      <c r="A36" s="169" t="s">
        <v>92</v>
      </c>
      <c r="B36" s="69">
        <v>180</v>
      </c>
      <c r="C36" s="172">
        <f>SUM(C31:C35)</f>
        <v>180</v>
      </c>
      <c r="D36" s="172">
        <f>SUM(D31:D35)</f>
        <v>270</v>
      </c>
      <c r="E36" s="172">
        <f>SUM(E31:E35)</f>
        <v>600</v>
      </c>
      <c r="F36" s="172">
        <f>SUM(A36:E36)</f>
        <v>1230</v>
      </c>
      <c r="G36" s="173"/>
      <c r="H36" s="69"/>
      <c r="I36" s="69"/>
      <c r="J36" s="174"/>
    </row>
    <row r="37" spans="1:10" x14ac:dyDescent="0.25">
      <c r="A37" s="171" t="s">
        <v>178</v>
      </c>
      <c r="B37" s="172">
        <f>SUM(B32:B36)</f>
        <v>1320</v>
      </c>
    </row>
  </sheetData>
  <sheetProtection algorithmName="SHA-512" hashValue="mWL4rO95OwKZInlG0I1KJOAQIuzBslFc5RUAazk5pqu5BG0pc5F8+NkP8CYo8VLDTFd8KCdgcnOEgbq3BvTpGA==" saltValue="AMYY+6hUyBauPiIlm/BrPw==" spinCount="100000" sheet="1" objects="1" scenarios="1"/>
  <mergeCells count="1">
    <mergeCell ref="E2:G2"/>
  </mergeCells>
  <dataValidations count="4">
    <dataValidation type="whole" allowBlank="1" showInputMessage="1" showErrorMessage="1" sqref="B13 B6 B20:B27 C14:C25 C10:C11">
      <formula1>0</formula1>
      <formula2>20</formula2>
    </dataValidation>
    <dataValidation type="whole" allowBlank="1" showInputMessage="1" showErrorMessage="1" sqref="C12 B8">
      <formula1>2</formula1>
      <formula2>3</formula2>
    </dataValidation>
    <dataValidation type="custom" allowBlank="1" showInputMessage="1" showErrorMessage="1" sqref="C8">
      <formula1>OR(C8=4,C8=5,C8=6,C8=7,C8=8)</formula1>
    </dataValidation>
    <dataValidation type="custom" allowBlank="1" showInputMessage="1" showErrorMessage="1" sqref="B7">
      <formula1>OR(B7=5,B7=6,B7=7,B7=8)</formula1>
    </dataValidation>
  </dataValidations>
  <pageMargins left="0.51181102362204722" right="0.43307086614173229" top="0.82677165354330717" bottom="0.78740157480314965" header="0.47244094488188981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9" sqref="G59:H59"/>
    </sheetView>
  </sheetViews>
  <sheetFormatPr baseColWidth="10" defaultRowHeight="15" x14ac:dyDescent="0.25"/>
  <cols>
    <col min="1" max="1" width="4.28515625" style="3" customWidth="1"/>
    <col min="2" max="2" width="5.85546875" style="3" customWidth="1"/>
    <col min="3" max="3" width="33.7109375" style="3" customWidth="1"/>
    <col min="4" max="4" width="4.140625" style="18" customWidth="1"/>
    <col min="5" max="5" width="21.42578125" style="3" customWidth="1"/>
    <col min="6" max="6" width="3.28515625" style="1" customWidth="1"/>
    <col min="7" max="7" width="4.5703125" style="3" customWidth="1"/>
    <col min="8" max="8" width="32.140625" style="3" customWidth="1"/>
    <col min="9" max="9" width="4.28515625" style="18" customWidth="1"/>
    <col min="10" max="10" width="26.7109375" style="4" customWidth="1"/>
    <col min="11" max="11" width="2.140625" style="1" customWidth="1"/>
    <col min="12" max="12" width="5" style="3" customWidth="1"/>
    <col min="13" max="13" width="27.7109375" style="3" customWidth="1"/>
    <col min="14" max="14" width="5.28515625" style="3" customWidth="1"/>
    <col min="15" max="15" width="25.140625" style="3" customWidth="1"/>
    <col min="16" max="16" width="4.5703125" style="3" customWidth="1"/>
    <col min="17" max="16384" width="11.42578125" style="3"/>
  </cols>
  <sheetData>
    <row r="1" spans="1:17" s="2" customFormat="1" ht="17.25" customHeight="1" x14ac:dyDescent="0.25">
      <c r="A1" s="9"/>
      <c r="B1" s="9"/>
      <c r="C1" s="11" t="s">
        <v>95</v>
      </c>
      <c r="D1" s="10" t="str">
        <f>Studienverlaufplaner!E2</f>
        <v>Felicitas Muster</v>
      </c>
      <c r="E1" s="10"/>
      <c r="F1" s="10"/>
      <c r="G1" s="9"/>
      <c r="H1" s="11" t="s">
        <v>122</v>
      </c>
      <c r="I1" s="12">
        <v>5</v>
      </c>
      <c r="J1" s="13" t="s">
        <v>94</v>
      </c>
      <c r="K1" s="10"/>
      <c r="L1" s="146"/>
      <c r="M1" s="13"/>
      <c r="N1" s="13"/>
      <c r="O1" s="17"/>
      <c r="P1" s="9"/>
      <c r="Q1" s="246"/>
    </row>
    <row r="2" spans="1:17" ht="7.5" customHeight="1" x14ac:dyDescent="0.25"/>
    <row r="3" spans="1:17" ht="14.1" customHeight="1" x14ac:dyDescent="0.25">
      <c r="A3" s="16" t="s">
        <v>59</v>
      </c>
      <c r="B3" s="141"/>
      <c r="C3" s="16" t="s">
        <v>60</v>
      </c>
      <c r="D3" s="19"/>
      <c r="E3" s="96" t="s">
        <v>218</v>
      </c>
      <c r="F3" s="162"/>
      <c r="G3" s="141"/>
      <c r="H3" s="16" t="s">
        <v>61</v>
      </c>
      <c r="I3" s="19"/>
      <c r="J3" s="97" t="s">
        <v>251</v>
      </c>
      <c r="K3" s="162"/>
      <c r="L3" s="98"/>
      <c r="M3" s="16" t="s">
        <v>137</v>
      </c>
      <c r="N3" s="98"/>
      <c r="O3" s="97" t="s">
        <v>252</v>
      </c>
      <c r="P3" s="16" t="s">
        <v>59</v>
      </c>
      <c r="Q3" s="246"/>
    </row>
    <row r="4" spans="1:17" ht="16.5" customHeight="1" x14ac:dyDescent="0.25">
      <c r="A4" s="129" t="s">
        <v>62</v>
      </c>
      <c r="B4" s="129"/>
      <c r="C4" s="5" t="s">
        <v>63</v>
      </c>
      <c r="D4" s="312" t="s">
        <v>120</v>
      </c>
      <c r="E4" s="160"/>
      <c r="F4" s="162"/>
      <c r="G4" s="154"/>
      <c r="H4" s="155" t="s">
        <v>64</v>
      </c>
      <c r="I4" s="314" t="s">
        <v>121</v>
      </c>
      <c r="J4" s="99"/>
      <c r="K4" s="162"/>
      <c r="L4" s="100"/>
      <c r="M4" s="100"/>
      <c r="N4" s="314" t="s">
        <v>121</v>
      </c>
      <c r="O4" s="5"/>
      <c r="P4" s="129" t="s">
        <v>62</v>
      </c>
    </row>
    <row r="5" spans="1:17" x14ac:dyDescent="0.25">
      <c r="A5" s="129"/>
      <c r="B5" s="5"/>
      <c r="C5" s="22" t="s">
        <v>24</v>
      </c>
      <c r="D5" s="313"/>
      <c r="E5" s="7"/>
      <c r="F5" s="162"/>
      <c r="G5" s="154"/>
      <c r="H5" s="22" t="s">
        <v>24</v>
      </c>
      <c r="I5" s="315"/>
      <c r="J5" s="99"/>
      <c r="K5" s="162"/>
      <c r="L5" s="100"/>
      <c r="M5" s="100"/>
      <c r="N5" s="315"/>
      <c r="O5" s="5"/>
      <c r="P5" s="129"/>
    </row>
    <row r="6" spans="1:17" ht="13.5" customHeight="1" x14ac:dyDescent="0.25">
      <c r="A6" s="14"/>
      <c r="B6" s="14"/>
      <c r="C6" s="15" t="s">
        <v>237</v>
      </c>
      <c r="D6" s="313"/>
      <c r="E6" s="101"/>
      <c r="F6" s="162"/>
      <c r="G6" s="14"/>
      <c r="H6" s="15" t="s">
        <v>238</v>
      </c>
      <c r="I6" s="315"/>
      <c r="J6" s="102"/>
      <c r="K6" s="162"/>
      <c r="L6" s="14"/>
      <c r="M6" s="317" t="s">
        <v>239</v>
      </c>
      <c r="N6" s="318"/>
      <c r="O6" s="319"/>
      <c r="P6" s="14"/>
    </row>
    <row r="7" spans="1:17" s="161" customFormat="1" ht="13.5" customHeight="1" x14ac:dyDescent="0.25">
      <c r="A7" s="155">
        <v>33</v>
      </c>
      <c r="B7" s="155"/>
      <c r="C7" s="22"/>
      <c r="D7" s="313"/>
      <c r="E7" s="108"/>
      <c r="F7" s="163"/>
      <c r="G7" s="155"/>
      <c r="H7" s="22"/>
      <c r="I7" s="159"/>
      <c r="J7" s="166" t="s">
        <v>222</v>
      </c>
      <c r="K7" s="163"/>
      <c r="L7" s="155"/>
      <c r="M7" s="22"/>
      <c r="N7" s="155"/>
      <c r="O7" s="261" t="str">
        <f>IF(Studienverlaufplaner!B7=5,Methodenworkshops!$D$23,"")</f>
        <v>P13/9 SPSS Datenreduktion und Skalrenbidlung</v>
      </c>
      <c r="P7" s="155">
        <v>33</v>
      </c>
    </row>
    <row r="8" spans="1:17" ht="14.1" customHeight="1" x14ac:dyDescent="0.25">
      <c r="A8" s="129">
        <v>34</v>
      </c>
      <c r="B8" s="5"/>
      <c r="C8" s="103"/>
      <c r="D8" s="313"/>
      <c r="E8" s="104"/>
      <c r="F8" s="162"/>
      <c r="G8" s="155"/>
      <c r="H8" s="103"/>
      <c r="I8" s="105"/>
      <c r="J8" s="6" t="str">
        <f>IF('Formular Anerk. VL'!$I$25="x","","Früheste Abgabe Praxisprojekt")</f>
        <v>Früheste Abgabe Praxisprojekt</v>
      </c>
      <c r="K8" s="162"/>
      <c r="L8" s="5"/>
      <c r="M8" s="103"/>
      <c r="N8" s="147"/>
      <c r="O8" s="5"/>
      <c r="P8" s="129">
        <v>34</v>
      </c>
    </row>
    <row r="9" spans="1:17" ht="14.1" customHeight="1" x14ac:dyDescent="0.25">
      <c r="A9" s="129">
        <v>35</v>
      </c>
      <c r="B9" s="243"/>
      <c r="C9" s="103"/>
      <c r="D9" s="313"/>
      <c r="E9" s="104"/>
      <c r="F9" s="162"/>
      <c r="G9" s="243"/>
      <c r="H9" s="103"/>
      <c r="I9" s="5"/>
      <c r="J9" s="106"/>
      <c r="K9" s="162"/>
      <c r="L9" s="221"/>
      <c r="M9" s="221" t="s">
        <v>214</v>
      </c>
      <c r="N9" s="148"/>
      <c r="O9" s="6" t="str">
        <f>IF('Formular Anerk. VL'!$I$57="x","",IF(Studienverlaufplaner!$B$8=7,"Einführung Masterthese",IF(Studienverlaufplaner!B8=4,"Präsentation Masterthese","")))</f>
        <v/>
      </c>
      <c r="P9" s="129">
        <v>35</v>
      </c>
    </row>
    <row r="10" spans="1:17" ht="15.75" customHeight="1" x14ac:dyDescent="0.25">
      <c r="A10" s="129">
        <v>36</v>
      </c>
      <c r="B10" s="133" t="s">
        <v>96</v>
      </c>
      <c r="C10" s="133" t="s">
        <v>97</v>
      </c>
      <c r="D10" s="313"/>
      <c r="E10" s="160"/>
      <c r="F10" s="162"/>
      <c r="G10" s="239" t="s">
        <v>8</v>
      </c>
      <c r="H10" s="134" t="s">
        <v>268</v>
      </c>
      <c r="I10" s="131"/>
      <c r="J10" s="264" t="str">
        <f>IF(Studienverlaufplaner!B7=5,Methodenworkshops!$D$5,"")</f>
        <v>P13/1 Einführung Marb, Mi 14-17 h</v>
      </c>
      <c r="K10" s="162"/>
      <c r="L10" s="144"/>
      <c r="M10" s="22"/>
      <c r="N10" s="147"/>
      <c r="O10" s="261" t="str">
        <f>IF(Studienverlaufplaner!B7=5,Methodenworkshops!$D$27,"")</f>
        <v>P13/9 SPSS Korrelation und Regression</v>
      </c>
      <c r="P10" s="129">
        <v>36</v>
      </c>
    </row>
    <row r="11" spans="1:17" ht="24.75" customHeight="1" x14ac:dyDescent="0.25">
      <c r="A11" s="129">
        <v>37</v>
      </c>
      <c r="B11" s="142" t="s">
        <v>176</v>
      </c>
      <c r="C11" s="134" t="s">
        <v>106</v>
      </c>
      <c r="D11" s="313"/>
      <c r="E11" s="157"/>
      <c r="F11" s="162"/>
      <c r="G11" s="155"/>
      <c r="H11" s="155"/>
      <c r="I11" s="5"/>
      <c r="J11" s="106"/>
      <c r="K11" s="162"/>
      <c r="L11" s="5"/>
      <c r="M11" s="5"/>
      <c r="N11" s="148"/>
      <c r="O11" s="261" t="str">
        <f>IF(Studienverlaufplaner!B7=5,Methodenworkshops!$D$25,"")</f>
        <v>P13/7 Auswertung</v>
      </c>
      <c r="P11" s="129">
        <v>37</v>
      </c>
    </row>
    <row r="12" spans="1:17" ht="11.25" customHeight="1" x14ac:dyDescent="0.25">
      <c r="A12" s="302">
        <v>38</v>
      </c>
      <c r="B12" s="283" t="s">
        <v>2</v>
      </c>
      <c r="C12" s="284" t="s">
        <v>175</v>
      </c>
      <c r="D12" s="291"/>
      <c r="E12" s="308"/>
      <c r="F12" s="294"/>
      <c r="G12" s="283" t="s">
        <v>10</v>
      </c>
      <c r="H12" s="284" t="s">
        <v>105</v>
      </c>
      <c r="I12" s="291"/>
      <c r="J12" s="106"/>
      <c r="K12" s="294"/>
      <c r="L12" s="279" t="s">
        <v>101</v>
      </c>
      <c r="M12" s="279" t="s">
        <v>103</v>
      </c>
      <c r="N12" s="304"/>
      <c r="O12" s="114"/>
      <c r="P12" s="302">
        <v>38</v>
      </c>
    </row>
    <row r="13" spans="1:17" ht="10.5" customHeight="1" x14ac:dyDescent="0.25">
      <c r="A13" s="302"/>
      <c r="B13" s="293"/>
      <c r="C13" s="292"/>
      <c r="D13" s="291"/>
      <c r="E13" s="308"/>
      <c r="F13" s="294"/>
      <c r="G13" s="293"/>
      <c r="H13" s="292"/>
      <c r="I13" s="291"/>
      <c r="J13" s="106"/>
      <c r="K13" s="294"/>
      <c r="L13" s="305"/>
      <c r="M13" s="305"/>
      <c r="N13" s="304"/>
      <c r="O13" s="259" t="str">
        <f>IF(Studienverlaufplaner!B7=5,Methodenworkshops!$D$29,"")</f>
        <v>P13/7 SPSS Mittelwertvergleiche</v>
      </c>
      <c r="P13" s="302"/>
    </row>
    <row r="14" spans="1:17" ht="11.25" customHeight="1" x14ac:dyDescent="0.25">
      <c r="A14" s="302">
        <v>39</v>
      </c>
      <c r="B14" s="310"/>
      <c r="C14" s="284" t="s">
        <v>175</v>
      </c>
      <c r="D14" s="291"/>
      <c r="E14" s="308"/>
      <c r="F14" s="294"/>
      <c r="G14" s="309"/>
      <c r="H14" s="284" t="s">
        <v>105</v>
      </c>
      <c r="I14" s="291"/>
      <c r="J14" s="6"/>
      <c r="K14" s="294"/>
      <c r="L14" s="297"/>
      <c r="M14" s="279" t="s">
        <v>103</v>
      </c>
      <c r="N14" s="306"/>
      <c r="O14" s="261" t="s">
        <v>136</v>
      </c>
      <c r="P14" s="302">
        <v>39</v>
      </c>
    </row>
    <row r="15" spans="1:17" ht="12.75" customHeight="1" x14ac:dyDescent="0.25">
      <c r="A15" s="302"/>
      <c r="B15" s="311"/>
      <c r="C15" s="292"/>
      <c r="D15" s="291"/>
      <c r="E15" s="308"/>
      <c r="F15" s="294"/>
      <c r="G15" s="309"/>
      <c r="H15" s="292"/>
      <c r="I15" s="291"/>
      <c r="J15" s="6"/>
      <c r="K15" s="294"/>
      <c r="L15" s="297"/>
      <c r="M15" s="305"/>
      <c r="N15" s="306"/>
      <c r="O15" s="261" t="str">
        <f>IF(Studienverlaufplaner!B7=5,Methodenworkshops!$D$31,"")</f>
        <v>P13/8 Arbeiten schreiben</v>
      </c>
      <c r="P15" s="302"/>
    </row>
    <row r="16" spans="1:17" ht="11.25" customHeight="1" x14ac:dyDescent="0.25">
      <c r="A16" s="277">
        <v>40</v>
      </c>
      <c r="B16" s="310"/>
      <c r="C16" s="284" t="s">
        <v>175</v>
      </c>
      <c r="D16" s="285"/>
      <c r="E16" s="240" t="s">
        <v>173</v>
      </c>
      <c r="F16" s="234"/>
      <c r="G16" s="237"/>
      <c r="H16" s="236"/>
      <c r="I16" s="235"/>
      <c r="J16" s="264" t="str">
        <f>IF(Studienverlaufplaner!B7=5,Methodenworkshops!$D$7,"")</f>
        <v>P13/2 Themenfindung</v>
      </c>
      <c r="K16" s="234"/>
      <c r="L16" s="280" t="s">
        <v>159</v>
      </c>
      <c r="M16" s="279" t="s">
        <v>161</v>
      </c>
      <c r="N16" s="233"/>
      <c r="O16" s="286"/>
      <c r="P16" s="277">
        <v>40</v>
      </c>
    </row>
    <row r="17" spans="1:16" ht="9.75" customHeight="1" x14ac:dyDescent="0.25">
      <c r="A17" s="300"/>
      <c r="B17" s="311"/>
      <c r="C17" s="292"/>
      <c r="D17" s="328"/>
      <c r="E17" s="107" t="s">
        <v>126</v>
      </c>
      <c r="F17" s="162"/>
      <c r="G17" s="158" t="s">
        <v>17</v>
      </c>
      <c r="H17" s="156" t="s">
        <v>219</v>
      </c>
      <c r="I17" s="130"/>
      <c r="J17" s="6"/>
      <c r="K17" s="162"/>
      <c r="L17" s="320"/>
      <c r="M17" s="305"/>
      <c r="N17" s="147"/>
      <c r="O17" s="289"/>
      <c r="P17" s="300"/>
    </row>
    <row r="18" spans="1:16" ht="14.1" customHeight="1" x14ac:dyDescent="0.25">
      <c r="A18" s="129">
        <v>41</v>
      </c>
      <c r="B18" s="143"/>
      <c r="C18" s="135" t="s">
        <v>175</v>
      </c>
      <c r="D18" s="147"/>
      <c r="E18" s="157"/>
      <c r="F18" s="162"/>
      <c r="G18" s="158"/>
      <c r="H18" s="231" t="s">
        <v>219</v>
      </c>
      <c r="I18" s="131"/>
      <c r="J18" s="6"/>
      <c r="K18" s="162"/>
      <c r="L18" s="133"/>
      <c r="M18" s="225" t="s">
        <v>161</v>
      </c>
      <c r="N18" s="148"/>
      <c r="O18" s="114"/>
      <c r="P18" s="129">
        <v>41</v>
      </c>
    </row>
    <row r="19" spans="1:16" ht="11.25" customHeight="1" x14ac:dyDescent="0.25">
      <c r="A19" s="277">
        <v>42</v>
      </c>
      <c r="B19" s="283"/>
      <c r="C19" s="284" t="s">
        <v>175</v>
      </c>
      <c r="D19" s="281"/>
      <c r="E19" s="285"/>
      <c r="F19" s="162"/>
      <c r="G19" s="283" t="s">
        <v>3</v>
      </c>
      <c r="H19" s="284" t="s">
        <v>13</v>
      </c>
      <c r="I19" s="285"/>
      <c r="J19" s="262" t="str">
        <f>IF('Formular Anerk. VL'!$H$56="x","",IF(Studienverlaufplaner!$B$8=5,"Abgabe Skizze MArb",""))</f>
        <v/>
      </c>
      <c r="K19" s="162"/>
      <c r="L19" s="279" t="s">
        <v>160</v>
      </c>
      <c r="M19" s="279" t="s">
        <v>162</v>
      </c>
      <c r="N19" s="281"/>
      <c r="O19" s="6" t="str">
        <f>IF('Formular Anerk. VL'!$I$57="x","",IF(Studienverlaufplaner!$B$8=6,"Abgabe Dispo Masterthese",IF(Studienverlaufplaner!$B$8=7,"Abgabe Skizze Masterthese","")))</f>
        <v/>
      </c>
      <c r="P19" s="277">
        <v>42</v>
      </c>
    </row>
    <row r="20" spans="1:16" ht="11.25" customHeight="1" x14ac:dyDescent="0.25">
      <c r="A20" s="278"/>
      <c r="B20" s="278"/>
      <c r="C20" s="278"/>
      <c r="D20" s="278"/>
      <c r="E20" s="278"/>
      <c r="F20" s="260"/>
      <c r="G20" s="278"/>
      <c r="H20" s="278"/>
      <c r="I20" s="278"/>
      <c r="J20" s="262" t="str">
        <f>IF(Studienverlaufplaner!B7=5,Methodenworkshops!$D$9,"")</f>
        <v>P13/3 Typen</v>
      </c>
      <c r="K20" s="260"/>
      <c r="L20" s="278"/>
      <c r="M20" s="278"/>
      <c r="N20" s="278"/>
      <c r="O20" s="264"/>
      <c r="P20" s="278"/>
    </row>
    <row r="21" spans="1:16" ht="14.1" customHeight="1" x14ac:dyDescent="0.25">
      <c r="A21" s="129">
        <v>43</v>
      </c>
      <c r="B21" s="133" t="s">
        <v>2</v>
      </c>
      <c r="C21" s="137" t="s">
        <v>166</v>
      </c>
      <c r="D21" s="148"/>
      <c r="E21" s="160"/>
      <c r="F21" s="162"/>
      <c r="G21" s="158"/>
      <c r="H21" s="231" t="s">
        <v>13</v>
      </c>
      <c r="I21" s="131"/>
      <c r="J21" s="262" t="str">
        <f>IF(Studienverlaufplaner!B7=5,Methodenworkshops!$D$11,"")</f>
        <v>P13/8 Arbeiten schreiben</v>
      </c>
      <c r="K21" s="162"/>
      <c r="L21" s="133"/>
      <c r="M21" s="133" t="s">
        <v>162</v>
      </c>
      <c r="N21" s="148"/>
      <c r="O21" s="5"/>
      <c r="P21" s="129">
        <v>43</v>
      </c>
    </row>
    <row r="22" spans="1:16" ht="14.1" customHeight="1" x14ac:dyDescent="0.25">
      <c r="A22" s="129">
        <v>44</v>
      </c>
      <c r="B22" s="143" t="s">
        <v>11</v>
      </c>
      <c r="C22" s="135" t="s">
        <v>73</v>
      </c>
      <c r="D22" s="148"/>
      <c r="E22" s="160" t="str">
        <f>IF('Formular Anerk. VL'!$H$58="x","","Einführung Praxisprojekt")</f>
        <v>Einführung Praxisprojekt</v>
      </c>
      <c r="F22" s="162"/>
      <c r="G22" s="132" t="s">
        <v>1</v>
      </c>
      <c r="H22" s="230" t="s">
        <v>66</v>
      </c>
      <c r="I22" s="131"/>
      <c r="J22" s="6"/>
      <c r="K22" s="162"/>
      <c r="L22" s="133"/>
      <c r="M22" s="133" t="s">
        <v>162</v>
      </c>
      <c r="N22" s="147"/>
      <c r="O22" s="5"/>
      <c r="P22" s="129">
        <v>44</v>
      </c>
    </row>
    <row r="23" spans="1:16" ht="14.1" customHeight="1" x14ac:dyDescent="0.25">
      <c r="A23" s="129">
        <v>45</v>
      </c>
      <c r="B23" s="133" t="s">
        <v>108</v>
      </c>
      <c r="C23" s="133" t="s">
        <v>98</v>
      </c>
      <c r="D23" s="147"/>
      <c r="E23" s="157"/>
      <c r="F23" s="162"/>
      <c r="G23" s="227" t="s">
        <v>6</v>
      </c>
      <c r="H23" s="231" t="s">
        <v>18</v>
      </c>
      <c r="I23" s="131"/>
      <c r="J23" s="106"/>
      <c r="K23" s="162"/>
      <c r="L23" s="133"/>
      <c r="M23" s="133" t="s">
        <v>162</v>
      </c>
      <c r="N23" s="148"/>
      <c r="O23" s="5"/>
      <c r="P23" s="129">
        <v>45</v>
      </c>
    </row>
    <row r="24" spans="1:16" ht="14.1" customHeight="1" x14ac:dyDescent="0.25">
      <c r="A24" s="129">
        <v>46</v>
      </c>
      <c r="B24" s="211"/>
      <c r="C24" s="133" t="s">
        <v>98</v>
      </c>
      <c r="D24" s="147"/>
      <c r="E24" s="157"/>
      <c r="F24" s="162"/>
      <c r="G24" s="227"/>
      <c r="H24" s="231" t="s">
        <v>18</v>
      </c>
      <c r="I24" s="5"/>
      <c r="J24" s="264" t="str">
        <f>IF(Studienverlaufplaner!B7=5,Methodenworkshops!$D$13,"")</f>
        <v>P13/4 Forschungsmethoden Zugänge</v>
      </c>
      <c r="K24" s="162"/>
      <c r="L24" s="133"/>
      <c r="M24" s="225" t="s">
        <v>162</v>
      </c>
      <c r="N24" s="147"/>
      <c r="O24" s="5"/>
      <c r="P24" s="129">
        <v>46</v>
      </c>
    </row>
    <row r="25" spans="1:16" ht="14.1" customHeight="1" x14ac:dyDescent="0.25">
      <c r="A25" s="129">
        <v>47</v>
      </c>
      <c r="B25" s="211"/>
      <c r="C25" s="133" t="s">
        <v>98</v>
      </c>
      <c r="D25" s="148"/>
      <c r="E25" s="160"/>
      <c r="F25" s="162"/>
      <c r="G25" s="158" t="s">
        <v>33</v>
      </c>
      <c r="H25" s="231" t="s">
        <v>104</v>
      </c>
      <c r="I25" s="131"/>
      <c r="J25" s="99"/>
      <c r="K25" s="162"/>
      <c r="L25" s="133" t="s">
        <v>107</v>
      </c>
      <c r="M25" s="133" t="s">
        <v>163</v>
      </c>
      <c r="N25" s="148"/>
      <c r="O25" s="5"/>
      <c r="P25" s="129">
        <v>47</v>
      </c>
    </row>
    <row r="26" spans="1:16" ht="9.75" customHeight="1" x14ac:dyDescent="0.25">
      <c r="A26" s="302">
        <v>48</v>
      </c>
      <c r="B26" s="279"/>
      <c r="C26" s="297" t="s">
        <v>98</v>
      </c>
      <c r="D26" s="306"/>
      <c r="E26" s="331"/>
      <c r="F26" s="294"/>
      <c r="G26" s="283"/>
      <c r="H26" s="284" t="s">
        <v>104</v>
      </c>
      <c r="I26" s="291"/>
      <c r="J26" s="329"/>
      <c r="K26" s="294"/>
      <c r="L26" s="297"/>
      <c r="M26" s="297" t="s">
        <v>163</v>
      </c>
      <c r="N26" s="306"/>
      <c r="O26" s="5" t="str">
        <f>IF('Formular Anerk. VL'!$I$27="x","","Ende Praktikum 2")</f>
        <v>Ende Praktikum 2</v>
      </c>
      <c r="P26" s="302">
        <v>48</v>
      </c>
    </row>
    <row r="27" spans="1:16" ht="12" customHeight="1" x14ac:dyDescent="0.25">
      <c r="A27" s="302"/>
      <c r="B27" s="305"/>
      <c r="C27" s="297"/>
      <c r="D27" s="306"/>
      <c r="E27" s="331"/>
      <c r="F27" s="294"/>
      <c r="G27" s="293"/>
      <c r="H27" s="292"/>
      <c r="I27" s="291"/>
      <c r="J27" s="329"/>
      <c r="K27" s="294"/>
      <c r="L27" s="297"/>
      <c r="M27" s="297"/>
      <c r="N27" s="306"/>
      <c r="O27" s="5" t="s">
        <v>127</v>
      </c>
      <c r="P27" s="302"/>
    </row>
    <row r="28" spans="1:16" ht="9.75" customHeight="1" x14ac:dyDescent="0.25">
      <c r="A28" s="302">
        <v>49</v>
      </c>
      <c r="B28" s="279"/>
      <c r="C28" s="297" t="s">
        <v>98</v>
      </c>
      <c r="D28" s="304"/>
      <c r="E28" s="291"/>
      <c r="F28" s="294"/>
      <c r="G28" s="309" t="s">
        <v>5</v>
      </c>
      <c r="H28" s="330" t="s">
        <v>220</v>
      </c>
      <c r="I28" s="291"/>
      <c r="J28" s="131" t="str">
        <f>IF('Formular Anerk. VL'!$H$53="x","",IF(Studienverlaufplaner!$B$8=4,"Spät. Rückmdg Dispo MT.",""))</f>
        <v/>
      </c>
      <c r="K28" s="294"/>
      <c r="L28" s="297"/>
      <c r="M28" s="297" t="s">
        <v>163</v>
      </c>
      <c r="N28" s="307"/>
      <c r="O28" s="106" t="str">
        <f>IF('Formular Anerk. VL'!$I$56="x","",IF(Studienverlaufplaner!$B$8=5,"Abgabe  MArb",IF(Studienverlaufplaner!$B$8=6,"Spät. Rückmdg. Dispo MArbt",IF(Studienverlaufplaner!$B$8=7,"spät. Rückmdg Skizze MArb",""))))</f>
        <v/>
      </c>
      <c r="P28" s="302">
        <v>49</v>
      </c>
    </row>
    <row r="29" spans="1:16" ht="9.75" customHeight="1" x14ac:dyDescent="0.25">
      <c r="A29" s="302"/>
      <c r="B29" s="332"/>
      <c r="C29" s="297"/>
      <c r="D29" s="304"/>
      <c r="E29" s="291"/>
      <c r="F29" s="294"/>
      <c r="G29" s="309"/>
      <c r="H29" s="330"/>
      <c r="I29" s="291"/>
      <c r="J29" s="214"/>
      <c r="K29" s="294"/>
      <c r="L29" s="297"/>
      <c r="M29" s="297"/>
      <c r="N29" s="307"/>
      <c r="O29" s="215" t="str">
        <f>IF('Formular Anerk. VL'!$I$56="x","",IF(Studienverlaufplaner!$B$7=5,"Abgabe  MArb Abstract"))</f>
        <v>Abgabe  MArb Abstract</v>
      </c>
      <c r="P29" s="302"/>
    </row>
    <row r="30" spans="1:16" ht="10.5" customHeight="1" x14ac:dyDescent="0.25">
      <c r="A30" s="303"/>
      <c r="B30" s="305"/>
      <c r="C30" s="316"/>
      <c r="D30" s="304"/>
      <c r="E30" s="303"/>
      <c r="F30" s="294"/>
      <c r="G30" s="303"/>
      <c r="H30" s="303"/>
      <c r="I30" s="303"/>
      <c r="J30" s="99"/>
      <c r="K30" s="294"/>
      <c r="L30" s="316"/>
      <c r="M30" s="316"/>
      <c r="N30" s="303"/>
      <c r="O30" s="257" t="str">
        <f>IF('Formular Anerk. VL'!$I$56="x","",IF(Studienverlaufplaner!$B$7=5,"Abgabe  MArb"))</f>
        <v>Abgabe  MArb</v>
      </c>
      <c r="P30" s="303"/>
    </row>
    <row r="31" spans="1:16" ht="14.1" customHeight="1" x14ac:dyDescent="0.25">
      <c r="A31" s="129">
        <v>50</v>
      </c>
      <c r="B31" s="143" t="s">
        <v>11</v>
      </c>
      <c r="C31" s="135" t="s">
        <v>19</v>
      </c>
      <c r="D31" s="147"/>
      <c r="E31" s="157"/>
      <c r="F31" s="162"/>
      <c r="G31" s="158"/>
      <c r="H31" s="156" t="s">
        <v>220</v>
      </c>
      <c r="I31" s="131"/>
      <c r="J31" s="99"/>
      <c r="K31" s="162"/>
      <c r="L31" s="133" t="s">
        <v>109</v>
      </c>
      <c r="M31" s="133" t="s">
        <v>221</v>
      </c>
      <c r="N31" s="138"/>
      <c r="O31" s="5" t="s">
        <v>223</v>
      </c>
      <c r="P31" s="129">
        <v>50</v>
      </c>
    </row>
    <row r="32" spans="1:16" ht="11.25" customHeight="1" x14ac:dyDescent="0.25">
      <c r="A32" s="277">
        <v>51</v>
      </c>
      <c r="B32" s="326" t="s">
        <v>1</v>
      </c>
      <c r="C32" s="284" t="s">
        <v>66</v>
      </c>
      <c r="D32" s="322"/>
      <c r="E32" s="324"/>
      <c r="F32" s="162"/>
      <c r="G32" s="287" t="s">
        <v>1</v>
      </c>
      <c r="H32" s="280" t="s">
        <v>67</v>
      </c>
      <c r="I32" s="286"/>
      <c r="J32" s="106" t="str">
        <f>IF('Formular Anerk. VL'!$H$56="x","",IF(Studienverlaufplaner!$B$8=5,"spät. Rückmdg Skizze MArb",""))</f>
        <v/>
      </c>
      <c r="K32" s="162"/>
      <c r="L32" s="279"/>
      <c r="M32" s="279" t="s">
        <v>221</v>
      </c>
      <c r="N32" s="295"/>
      <c r="O32" s="298"/>
      <c r="P32" s="277">
        <v>51</v>
      </c>
    </row>
    <row r="33" spans="1:16" ht="11.25" customHeight="1" x14ac:dyDescent="0.25">
      <c r="A33" s="300"/>
      <c r="B33" s="327"/>
      <c r="C33" s="292"/>
      <c r="D33" s="323"/>
      <c r="E33" s="325"/>
      <c r="F33" s="162"/>
      <c r="G33" s="288"/>
      <c r="H33" s="320"/>
      <c r="I33" s="289"/>
      <c r="J33" s="262" t="str">
        <f>IF(Studienverlaufplaner!B7=5,Methodenworkshops!$D$15,"")</f>
        <v>P13/4 Forschungsmethoden Zugänge</v>
      </c>
      <c r="K33" s="162"/>
      <c r="L33" s="305"/>
      <c r="M33" s="305"/>
      <c r="N33" s="296"/>
      <c r="O33" s="299"/>
      <c r="P33" s="300"/>
    </row>
    <row r="34" spans="1:16" ht="14.1" customHeight="1" x14ac:dyDescent="0.25">
      <c r="A34" s="129">
        <v>52</v>
      </c>
      <c r="B34" s="5"/>
      <c r="C34" s="112"/>
      <c r="D34" s="148"/>
      <c r="E34" s="160"/>
      <c r="F34" s="162"/>
      <c r="G34" s="155"/>
      <c r="H34" s="155"/>
      <c r="I34" s="5"/>
      <c r="J34" s="99"/>
      <c r="K34" s="162"/>
      <c r="L34" s="5"/>
      <c r="M34" s="5"/>
      <c r="N34" s="5"/>
      <c r="O34" s="5"/>
      <c r="P34" s="129">
        <v>52</v>
      </c>
    </row>
    <row r="35" spans="1:16" ht="14.1" customHeight="1" x14ac:dyDescent="0.25">
      <c r="A35" s="129">
        <v>1</v>
      </c>
      <c r="B35" s="5"/>
      <c r="C35" s="109"/>
      <c r="D35" s="149"/>
      <c r="E35" s="108"/>
      <c r="F35" s="162"/>
      <c r="G35" s="155"/>
      <c r="H35" s="109"/>
      <c r="I35" s="110"/>
      <c r="J35" s="99"/>
      <c r="K35" s="162"/>
      <c r="L35" s="5"/>
      <c r="M35" s="109"/>
      <c r="N35" s="109"/>
      <c r="O35" s="5"/>
      <c r="P35" s="129">
        <v>1</v>
      </c>
    </row>
    <row r="36" spans="1:16" ht="40.5" customHeight="1" x14ac:dyDescent="0.25">
      <c r="A36" s="129">
        <v>2</v>
      </c>
      <c r="B36" s="139" t="s">
        <v>179</v>
      </c>
      <c r="C36" s="139" t="s">
        <v>167</v>
      </c>
      <c r="D36" s="148"/>
      <c r="E36" s="165" t="s">
        <v>180</v>
      </c>
      <c r="F36" s="162"/>
      <c r="G36" s="155"/>
      <c r="H36" s="109"/>
      <c r="I36" s="5"/>
      <c r="J36" s="6" t="str">
        <f>IF('Formular Anerk. VL'!$I$25="x","","Abgabe Praxisprojekt spätestens")</f>
        <v>Abgabe Praxisprojekt spätestens</v>
      </c>
      <c r="K36" s="162"/>
      <c r="L36" s="5"/>
      <c r="M36" s="5"/>
      <c r="N36" s="5"/>
      <c r="O36" s="5"/>
      <c r="P36" s="129">
        <v>2</v>
      </c>
    </row>
    <row r="37" spans="1:16" ht="14.1" customHeight="1" x14ac:dyDescent="0.25">
      <c r="A37" s="129">
        <v>3</v>
      </c>
      <c r="B37" s="5"/>
      <c r="C37" s="112"/>
      <c r="D37" s="148"/>
      <c r="E37" s="160"/>
      <c r="F37" s="162"/>
      <c r="G37" s="140" t="s">
        <v>57</v>
      </c>
      <c r="H37" s="140" t="s">
        <v>32</v>
      </c>
      <c r="I37" s="105"/>
      <c r="J37" s="99"/>
      <c r="K37" s="162"/>
      <c r="L37" s="5"/>
      <c r="M37" s="105"/>
      <c r="N37" s="105"/>
      <c r="O37" s="5"/>
      <c r="P37" s="129">
        <v>3</v>
      </c>
    </row>
    <row r="38" spans="1:16" ht="14.1" customHeight="1" x14ac:dyDescent="0.25">
      <c r="A38" s="129">
        <v>4</v>
      </c>
      <c r="B38" s="5"/>
      <c r="C38" s="112"/>
      <c r="D38" s="148"/>
      <c r="E38" s="160"/>
      <c r="F38" s="162"/>
      <c r="G38" s="155"/>
      <c r="H38" s="155"/>
      <c r="I38" s="5"/>
      <c r="J38" s="99"/>
      <c r="K38" s="162"/>
      <c r="L38" s="5"/>
      <c r="M38" s="5"/>
      <c r="N38" s="5"/>
      <c r="O38" s="5"/>
      <c r="P38" s="129">
        <v>4</v>
      </c>
    </row>
    <row r="39" spans="1:16" ht="14.1" customHeight="1" x14ac:dyDescent="0.25">
      <c r="A39" s="129">
        <v>5</v>
      </c>
      <c r="B39" s="5"/>
      <c r="C39" s="100"/>
      <c r="D39" s="148"/>
      <c r="E39" s="160"/>
      <c r="F39" s="162"/>
      <c r="G39" s="155"/>
      <c r="H39" s="100"/>
      <c r="I39" s="5"/>
      <c r="J39" s="263" t="str">
        <f>IF(Studienverlaufplaner!B7=5,Methodenworkshops!$D$17,"")</f>
        <v>P13/5 Begriffserklärung und Forschungsst.</v>
      </c>
      <c r="K39" s="162"/>
      <c r="L39" s="5"/>
      <c r="M39" s="5"/>
      <c r="N39" s="111"/>
      <c r="O39" s="106"/>
      <c r="P39" s="129">
        <v>5</v>
      </c>
    </row>
    <row r="40" spans="1:16" ht="12.75" customHeight="1" x14ac:dyDescent="0.25">
      <c r="A40" s="8">
        <v>6</v>
      </c>
      <c r="B40" s="144"/>
      <c r="C40" s="112"/>
      <c r="D40" s="148"/>
      <c r="E40" s="7" t="str">
        <f>IF('Formular Anerk. VL'!$I$25="x","","Abgabe Entwurf Praxisproj.")</f>
        <v>Abgabe Entwurf Praxisproj.</v>
      </c>
      <c r="F40" s="162"/>
      <c r="G40" s="228"/>
      <c r="H40" s="100"/>
      <c r="I40" s="131"/>
      <c r="J40" s="99" t="s">
        <v>131</v>
      </c>
      <c r="K40" s="162"/>
      <c r="L40" s="144"/>
      <c r="M40" s="100"/>
      <c r="N40" s="131"/>
      <c r="O40" s="241" t="str">
        <f>IF('Formular Anerk. VL'!$I$56="x","",IF(Studienverlaufplaner!$B$7=5,"Präsentation MArb"))</f>
        <v>Präsentation MArb</v>
      </c>
      <c r="P40" s="8">
        <v>6</v>
      </c>
    </row>
    <row r="41" spans="1:16" ht="14.1" customHeight="1" x14ac:dyDescent="0.25">
      <c r="A41" s="129">
        <v>7</v>
      </c>
      <c r="B41" s="145"/>
      <c r="C41" s="15" t="s">
        <v>240</v>
      </c>
      <c r="D41" s="148"/>
      <c r="E41" s="242"/>
      <c r="F41" s="162"/>
      <c r="G41" s="145"/>
      <c r="H41" s="15" t="s">
        <v>241</v>
      </c>
      <c r="I41" s="113"/>
      <c r="J41" s="102"/>
      <c r="K41" s="162"/>
      <c r="L41" s="14"/>
      <c r="M41" s="15" t="s">
        <v>242</v>
      </c>
      <c r="N41" s="14"/>
      <c r="O41" s="14"/>
      <c r="P41" s="14">
        <v>7</v>
      </c>
    </row>
    <row r="42" spans="1:16" ht="10.5" customHeight="1" x14ac:dyDescent="0.25">
      <c r="A42" s="277">
        <v>8</v>
      </c>
      <c r="B42" s="279" t="s">
        <v>243</v>
      </c>
      <c r="C42" s="280" t="s">
        <v>99</v>
      </c>
      <c r="D42" s="281"/>
      <c r="E42" s="282" t="s">
        <v>232</v>
      </c>
      <c r="F42" s="162"/>
      <c r="G42" s="283" t="s">
        <v>4</v>
      </c>
      <c r="H42" s="284" t="s">
        <v>12</v>
      </c>
      <c r="I42" s="285"/>
      <c r="J42" s="106" t="str">
        <f>IF('Formular Anerk. VL'!$I$57="x","",IF(Studienverlaufplaner!$B$8=6,"Einführung Masterthese",""))</f>
        <v/>
      </c>
      <c r="K42" s="162"/>
      <c r="L42" s="286"/>
      <c r="M42" s="285"/>
      <c r="N42" s="285"/>
      <c r="O42" s="5" t="str">
        <f>IF('Formular Anerk. VL'!$I$57="x","",IF(Studienverlaufplaner!$B$8=8,"Einführung Masterthese",""))</f>
        <v/>
      </c>
      <c r="P42" s="277">
        <v>8</v>
      </c>
    </row>
    <row r="43" spans="1:16" ht="10.5" customHeight="1" x14ac:dyDescent="0.25">
      <c r="A43" s="278"/>
      <c r="B43" s="278"/>
      <c r="C43" s="278"/>
      <c r="D43" s="278"/>
      <c r="E43" s="278"/>
      <c r="F43" s="260"/>
      <c r="G43" s="278"/>
      <c r="H43" s="278"/>
      <c r="I43" s="278"/>
      <c r="J43" s="262" t="str">
        <f>IF(Studienverlaufplaner!B7=5,Methodenworkshops!$D$19,"")</f>
        <v>P13/6 Vorbereitung /Durchführung</v>
      </c>
      <c r="K43" s="260"/>
      <c r="L43" s="278"/>
      <c r="M43" s="278"/>
      <c r="N43" s="278"/>
      <c r="O43" s="261"/>
      <c r="P43" s="278"/>
    </row>
    <row r="44" spans="1:16" ht="14.1" customHeight="1" x14ac:dyDescent="0.25">
      <c r="A44" s="129">
        <v>9</v>
      </c>
      <c r="B44" s="132" t="s">
        <v>1</v>
      </c>
      <c r="C44" s="255" t="s">
        <v>66</v>
      </c>
      <c r="D44" s="147"/>
      <c r="E44" s="238" t="str">
        <f>IF('Formular Anerk. VL'!$H$53="x","",IF(Studienverlaufplaner!$B$8=4,"Einführung Masterthese",""))</f>
        <v/>
      </c>
      <c r="F44" s="162"/>
      <c r="G44" s="158"/>
      <c r="H44" s="156" t="s">
        <v>12</v>
      </c>
      <c r="I44" s="131"/>
      <c r="J44" s="99"/>
      <c r="K44" s="162"/>
      <c r="L44" s="5"/>
      <c r="M44" s="131"/>
      <c r="N44" s="131"/>
      <c r="O44" s="5"/>
      <c r="P44" s="129">
        <v>9</v>
      </c>
    </row>
    <row r="45" spans="1:16" ht="14.1" customHeight="1" x14ac:dyDescent="0.25">
      <c r="A45" s="129">
        <v>10</v>
      </c>
      <c r="B45" s="133" t="s">
        <v>9</v>
      </c>
      <c r="C45" s="136" t="s">
        <v>99</v>
      </c>
      <c r="D45" s="147"/>
      <c r="E45" s="157"/>
      <c r="F45" s="162"/>
      <c r="G45" s="227"/>
      <c r="H45" s="231" t="s">
        <v>12</v>
      </c>
      <c r="I45" s="131"/>
      <c r="J45" s="99"/>
      <c r="K45" s="162"/>
      <c r="L45" s="5"/>
      <c r="M45" s="100"/>
      <c r="N45" s="131"/>
      <c r="O45" s="5"/>
      <c r="P45" s="129">
        <v>10</v>
      </c>
    </row>
    <row r="46" spans="1:16" ht="14.1" customHeight="1" x14ac:dyDescent="0.25">
      <c r="A46" s="129">
        <v>11</v>
      </c>
      <c r="B46" s="133"/>
      <c r="C46" s="136" t="s">
        <v>99</v>
      </c>
      <c r="D46" s="148"/>
      <c r="E46" s="160"/>
      <c r="F46" s="162"/>
      <c r="G46" s="227"/>
      <c r="H46" s="231" t="s">
        <v>12</v>
      </c>
      <c r="I46" s="131"/>
      <c r="J46" s="99"/>
      <c r="K46" s="162"/>
      <c r="L46" s="106"/>
      <c r="M46" s="100"/>
      <c r="N46" s="100"/>
      <c r="O46" s="5"/>
      <c r="P46" s="129">
        <v>11</v>
      </c>
    </row>
    <row r="47" spans="1:16" ht="14.1" customHeight="1" x14ac:dyDescent="0.25">
      <c r="A47" s="129">
        <v>12</v>
      </c>
      <c r="B47" s="133"/>
      <c r="C47" s="136" t="s">
        <v>99</v>
      </c>
      <c r="D47" s="148"/>
      <c r="E47" s="160" t="str">
        <f>IF('Formular Anerk. VL'!$I$25="x","","Beginn Praxisprojekt")</f>
        <v>Beginn Praxisprojekt</v>
      </c>
      <c r="F47" s="162"/>
      <c r="G47" s="227"/>
      <c r="H47" s="231" t="s">
        <v>12</v>
      </c>
      <c r="I47" s="5"/>
      <c r="J47" s="114"/>
      <c r="K47" s="162"/>
      <c r="L47" s="106"/>
      <c r="M47" s="100"/>
      <c r="N47" s="100"/>
      <c r="O47" s="252" t="str">
        <f>IF('Formular Anerk. VL'!$I$57="x","",IF(Studienverlaufplaner!$B$7=5,"Diplomierung",""))</f>
        <v>Diplomierung</v>
      </c>
      <c r="P47" s="129">
        <v>12</v>
      </c>
    </row>
    <row r="48" spans="1:16" ht="14.1" customHeight="1" x14ac:dyDescent="0.25">
      <c r="A48" s="129">
        <v>13</v>
      </c>
      <c r="B48" s="132"/>
      <c r="C48" s="245" t="s">
        <v>99</v>
      </c>
      <c r="D48" s="148"/>
      <c r="E48" s="160"/>
      <c r="F48" s="162"/>
      <c r="G48" s="227"/>
      <c r="H48" s="231" t="s">
        <v>12</v>
      </c>
      <c r="I48" s="131"/>
      <c r="J48" s="99"/>
      <c r="K48" s="162"/>
      <c r="L48" s="106"/>
      <c r="M48" s="100"/>
      <c r="N48" s="100"/>
      <c r="O48" s="5"/>
      <c r="P48" s="129">
        <v>13</v>
      </c>
    </row>
    <row r="49" spans="1:16" ht="14.1" customHeight="1" x14ac:dyDescent="0.25">
      <c r="A49" s="129">
        <v>14</v>
      </c>
      <c r="B49" s="232"/>
      <c r="C49" s="229" t="s">
        <v>177</v>
      </c>
      <c r="D49" s="147"/>
      <c r="E49" s="157"/>
      <c r="F49" s="162"/>
      <c r="G49" s="132" t="s">
        <v>1</v>
      </c>
      <c r="H49" s="256" t="s">
        <v>65</v>
      </c>
      <c r="I49" s="105"/>
      <c r="J49" s="99"/>
      <c r="K49" s="162"/>
      <c r="L49" s="106"/>
      <c r="M49" s="100"/>
      <c r="N49" s="100"/>
      <c r="O49" s="5"/>
      <c r="P49" s="129">
        <v>14</v>
      </c>
    </row>
    <row r="50" spans="1:16" ht="10.5" customHeight="1" x14ac:dyDescent="0.25">
      <c r="A50" s="277">
        <v>15</v>
      </c>
      <c r="B50" s="279" t="s">
        <v>9</v>
      </c>
      <c r="C50" s="280" t="s">
        <v>99</v>
      </c>
      <c r="D50" s="321"/>
      <c r="E50" s="291" t="str">
        <f>IF('Formular Anerk. VL'!$H$53="x","",IF(Studienverlaufplaner!$B$8=4,"Abgabe Skizze Masterthese",""))</f>
        <v/>
      </c>
      <c r="F50" s="294"/>
      <c r="G50" s="279" t="s">
        <v>247</v>
      </c>
      <c r="H50" s="280" t="s">
        <v>269</v>
      </c>
      <c r="I50" s="304"/>
      <c r="J50" s="115" t="s">
        <v>128</v>
      </c>
      <c r="K50" s="294"/>
      <c r="L50" s="291"/>
      <c r="M50" s="303"/>
      <c r="N50" s="303"/>
      <c r="O50" s="301"/>
      <c r="P50" s="302">
        <v>15</v>
      </c>
    </row>
    <row r="51" spans="1:16" ht="9.75" customHeight="1" x14ac:dyDescent="0.25">
      <c r="A51" s="300"/>
      <c r="B51" s="305"/>
      <c r="C51" s="320"/>
      <c r="D51" s="321"/>
      <c r="E51" s="291"/>
      <c r="F51" s="294"/>
      <c r="G51" s="305"/>
      <c r="H51" s="320"/>
      <c r="I51" s="304"/>
      <c r="J51" s="115" t="str">
        <f>IF('Formular Anerk. VL'!$I$27="x","","Beginn Praktikum 2")</f>
        <v>Beginn Praktikum 2</v>
      </c>
      <c r="K51" s="294"/>
      <c r="L51" s="291"/>
      <c r="M51" s="303"/>
      <c r="N51" s="303"/>
      <c r="O51" s="301"/>
      <c r="P51" s="302"/>
    </row>
    <row r="52" spans="1:16" ht="14.1" customHeight="1" x14ac:dyDescent="0.25">
      <c r="A52" s="129">
        <v>16</v>
      </c>
      <c r="B52" s="132" t="s">
        <v>1</v>
      </c>
      <c r="C52" s="255" t="s">
        <v>66</v>
      </c>
      <c r="D52" s="148"/>
      <c r="E52" s="123"/>
      <c r="F52" s="162"/>
      <c r="G52" s="244"/>
      <c r="H52" s="244" t="s">
        <v>269</v>
      </c>
      <c r="I52" s="147"/>
      <c r="J52" s="123"/>
      <c r="K52" s="162"/>
      <c r="L52" s="106"/>
      <c r="M52" s="100"/>
      <c r="N52" s="100"/>
      <c r="O52" s="5"/>
      <c r="P52" s="129">
        <v>16</v>
      </c>
    </row>
    <row r="53" spans="1:16" ht="14.1" customHeight="1" x14ac:dyDescent="0.25">
      <c r="A53" s="129">
        <v>17</v>
      </c>
      <c r="B53" s="211" t="s">
        <v>244</v>
      </c>
      <c r="C53" s="211" t="s">
        <v>204</v>
      </c>
      <c r="D53" s="147"/>
      <c r="E53" s="157"/>
      <c r="F53" s="162"/>
      <c r="G53" s="232"/>
      <c r="H53" s="213" t="s">
        <v>177</v>
      </c>
      <c r="I53" s="147"/>
      <c r="J53" s="106"/>
      <c r="K53" s="162"/>
      <c r="L53" s="106"/>
      <c r="M53" s="100"/>
      <c r="N53" s="100"/>
      <c r="O53" s="5" t="str">
        <f>IF('Formular Anerk. VL'!$I$57="x","",IF(Studienverlaufplaner!$B$8=8,"Abgabe Skizze Masterthese",""))</f>
        <v/>
      </c>
      <c r="P53" s="129">
        <v>17</v>
      </c>
    </row>
    <row r="54" spans="1:16" ht="14.1" customHeight="1" x14ac:dyDescent="0.25">
      <c r="A54" s="129">
        <v>18</v>
      </c>
      <c r="B54" s="254"/>
      <c r="C54" s="254" t="s">
        <v>204</v>
      </c>
      <c r="D54" s="148"/>
      <c r="E54" s="160"/>
      <c r="F54" s="162"/>
      <c r="G54" s="225" t="s">
        <v>250</v>
      </c>
      <c r="H54" s="225" t="s">
        <v>270</v>
      </c>
      <c r="I54" s="148"/>
      <c r="J54" s="106" t="str">
        <f>IF('Formular Anerk. VL'!$H$56="x","",IF(Studienverlaufplaner!$B$8=5,"Abgabe Dispo MArb",""))</f>
        <v/>
      </c>
      <c r="K54" s="162"/>
      <c r="L54" s="106"/>
      <c r="M54" s="100"/>
      <c r="N54" s="100"/>
      <c r="O54" s="106" t="str">
        <f>IF('Formular Anerk. VL'!$I$57="x","",IF(Studienverlaufplaner!$B$8=7,"Abgabe Dispo Masterthese",""))</f>
        <v/>
      </c>
      <c r="P54" s="129">
        <v>18</v>
      </c>
    </row>
    <row r="55" spans="1:16" ht="14.1" customHeight="1" x14ac:dyDescent="0.25">
      <c r="A55" s="129">
        <v>19</v>
      </c>
      <c r="B55" s="244"/>
      <c r="C55" s="254" t="s">
        <v>204</v>
      </c>
      <c r="D55" s="148"/>
      <c r="E55" s="160"/>
      <c r="F55" s="162"/>
      <c r="G55" s="254"/>
      <c r="H55" s="254" t="s">
        <v>270</v>
      </c>
      <c r="I55" s="150"/>
      <c r="J55" s="6"/>
      <c r="K55" s="162"/>
      <c r="L55" s="106"/>
      <c r="M55" s="100"/>
      <c r="N55" s="100"/>
      <c r="O55" s="5"/>
      <c r="P55" s="129">
        <v>19</v>
      </c>
    </row>
    <row r="56" spans="1:16" ht="14.1" customHeight="1" x14ac:dyDescent="0.25">
      <c r="A56" s="129">
        <v>20</v>
      </c>
      <c r="B56" s="244"/>
      <c r="C56" s="254" t="s">
        <v>204</v>
      </c>
      <c r="D56" s="148"/>
      <c r="E56" s="123"/>
      <c r="F56" s="162"/>
      <c r="G56" s="211"/>
      <c r="H56" s="254" t="s">
        <v>270</v>
      </c>
      <c r="I56" s="148"/>
      <c r="J56" s="164" t="s">
        <v>183</v>
      </c>
      <c r="K56" s="162"/>
      <c r="L56" s="106"/>
      <c r="M56" s="100"/>
      <c r="N56" s="100"/>
      <c r="O56" s="5"/>
      <c r="P56" s="129">
        <v>20</v>
      </c>
    </row>
    <row r="57" spans="1:16" ht="14.1" customHeight="1" x14ac:dyDescent="0.25">
      <c r="A57" s="129">
        <v>21</v>
      </c>
      <c r="B57" s="232"/>
      <c r="C57" s="213" t="s">
        <v>230</v>
      </c>
      <c r="D57" s="148"/>
      <c r="E57" s="160"/>
      <c r="F57" s="162"/>
      <c r="G57" s="132" t="s">
        <v>1</v>
      </c>
      <c r="H57" s="254" t="s">
        <v>65</v>
      </c>
      <c r="I57" s="148"/>
      <c r="J57" s="99"/>
      <c r="K57" s="162"/>
      <c r="L57" s="106"/>
      <c r="M57" s="100"/>
      <c r="N57" s="100"/>
      <c r="O57" s="5"/>
      <c r="P57" s="129">
        <v>21</v>
      </c>
    </row>
    <row r="58" spans="1:16" ht="14.1" customHeight="1" x14ac:dyDescent="0.25">
      <c r="A58" s="8">
        <v>22</v>
      </c>
      <c r="B58" s="132" t="s">
        <v>1</v>
      </c>
      <c r="C58" s="230" t="s">
        <v>66</v>
      </c>
      <c r="D58" s="150"/>
      <c r="E58" s="165" t="s">
        <v>182</v>
      </c>
      <c r="F58" s="162"/>
      <c r="G58" s="232"/>
      <c r="H58" s="213" t="s">
        <v>248</v>
      </c>
      <c r="I58" s="151"/>
      <c r="J58" s="164" t="s">
        <v>184</v>
      </c>
      <c r="K58" s="162"/>
      <c r="L58" s="106"/>
      <c r="M58" s="100"/>
      <c r="N58" s="100"/>
      <c r="O58" s="5"/>
      <c r="P58" s="8">
        <v>22</v>
      </c>
    </row>
    <row r="59" spans="1:16" ht="14.1" customHeight="1" x14ac:dyDescent="0.25">
      <c r="A59" s="129">
        <v>23</v>
      </c>
      <c r="B59" s="254" t="s">
        <v>245</v>
      </c>
      <c r="C59" s="254" t="s">
        <v>246</v>
      </c>
      <c r="D59" s="148"/>
      <c r="E59" s="160"/>
      <c r="F59" s="162"/>
      <c r="G59" s="22"/>
      <c r="H59" s="273"/>
      <c r="I59" s="151"/>
      <c r="J59" s="264" t="str">
        <f>IF(Studienverlaufplaner!B7=5,Methodenworkshops!$D$21,"")</f>
        <v>P13/9 SPSS Einführung und deskriptive Statistik</v>
      </c>
      <c r="K59" s="162"/>
      <c r="L59" s="106"/>
      <c r="M59" s="100"/>
      <c r="N59" s="100"/>
      <c r="O59" s="5"/>
      <c r="P59" s="129">
        <v>23</v>
      </c>
    </row>
    <row r="60" spans="1:16" ht="12.75" customHeight="1" x14ac:dyDescent="0.25">
      <c r="A60" s="277">
        <v>24</v>
      </c>
      <c r="B60" s="253"/>
      <c r="C60" s="253"/>
      <c r="D60" s="226"/>
      <c r="E60" s="7" t="s">
        <v>138</v>
      </c>
      <c r="F60" s="294"/>
      <c r="G60" s="232"/>
      <c r="H60" s="213" t="s">
        <v>249</v>
      </c>
      <c r="I60" s="226"/>
      <c r="J60" s="290"/>
      <c r="K60" s="294"/>
      <c r="L60" s="291"/>
      <c r="M60" s="303"/>
      <c r="N60" s="303"/>
      <c r="O60" s="301"/>
      <c r="P60" s="302">
        <v>24</v>
      </c>
    </row>
    <row r="61" spans="1:16" ht="11.25" customHeight="1" x14ac:dyDescent="0.25">
      <c r="A61" s="300"/>
      <c r="B61" s="243"/>
      <c r="C61" s="243"/>
      <c r="D61" s="226"/>
      <c r="E61" s="7" t="str">
        <f>IF('Formular Anerk. VL'!$I$27="x","","Ende Praktikum1")</f>
        <v>Ende Praktikum1</v>
      </c>
      <c r="F61" s="294"/>
      <c r="G61" s="228"/>
      <c r="H61" s="105"/>
      <c r="I61" s="226"/>
      <c r="J61" s="290"/>
      <c r="K61" s="294"/>
      <c r="L61" s="291"/>
      <c r="M61" s="303"/>
      <c r="N61" s="303"/>
      <c r="O61" s="301"/>
      <c r="P61" s="302"/>
    </row>
    <row r="62" spans="1:16" ht="14.1" customHeight="1" x14ac:dyDescent="0.25">
      <c r="A62" s="129">
        <v>25</v>
      </c>
      <c r="B62" s="212"/>
      <c r="C62" s="212"/>
      <c r="D62" s="6"/>
      <c r="E62" s="116" t="str">
        <f>IF('Formular Anerk. VL'!$H$53="x","",IF(Studienverlaufplaner!$B$8=4,"Spät. Rückmdg Skizze MT.",""))</f>
        <v/>
      </c>
      <c r="F62" s="162"/>
      <c r="G62" s="155"/>
      <c r="H62" s="117"/>
      <c r="I62" s="152"/>
      <c r="J62" s="106" t="str">
        <f>IF('Formular Anerk. VL'!$I$58="x","",IF(Studienverlaufplaner!$B$8=5,"Spät. Rückmdg. Dispo MArb",IF(Studienverlaufplaner!$B$8=6,"Spät. Rückmdg Skizze MArb","")))</f>
        <v/>
      </c>
      <c r="K62" s="162"/>
      <c r="L62" s="106"/>
      <c r="M62" s="100"/>
      <c r="N62" s="100"/>
      <c r="O62" s="106" t="str">
        <f>IF('Formular Anerk. VL'!$I$57="x","",IF(Studienverlaufplaner!$B$8=6,"Abgabe  Masterthese",IF(Studienverlaufplaner!$B$8=7,"Spät. Rückmdg. Dispo Masterthese",IF(Studienverlaufplaner!$B$8=8,"Spät. Rückmdg Skizze Masterthese",""))))</f>
        <v/>
      </c>
      <c r="P62" s="129">
        <v>25</v>
      </c>
    </row>
    <row r="63" spans="1:16" ht="14.1" customHeight="1" x14ac:dyDescent="0.25">
      <c r="A63" s="129">
        <v>26</v>
      </c>
      <c r="B63" s="5"/>
      <c r="C63" s="112"/>
      <c r="D63" s="6"/>
      <c r="E63" s="160"/>
      <c r="F63" s="162"/>
      <c r="G63" s="155"/>
      <c r="H63" s="155"/>
      <c r="I63" s="148"/>
      <c r="J63" s="251" t="s">
        <v>123</v>
      </c>
      <c r="K63" s="162"/>
      <c r="L63" s="106"/>
      <c r="M63" s="100"/>
      <c r="N63" s="100"/>
      <c r="O63" s="5"/>
      <c r="P63" s="129">
        <v>26</v>
      </c>
    </row>
    <row r="64" spans="1:16" ht="14.1" customHeight="1" x14ac:dyDescent="0.25">
      <c r="A64" s="129">
        <v>27</v>
      </c>
      <c r="B64" s="5"/>
      <c r="C64" s="118"/>
      <c r="D64" s="5"/>
      <c r="E64" s="155"/>
      <c r="F64" s="162"/>
      <c r="G64" s="155"/>
      <c r="H64" s="155"/>
      <c r="I64" s="148"/>
      <c r="J64" s="116"/>
      <c r="K64" s="162"/>
      <c r="L64" s="100"/>
      <c r="M64" s="100"/>
      <c r="N64" s="100"/>
      <c r="O64" s="5"/>
      <c r="P64" s="129">
        <v>27</v>
      </c>
    </row>
    <row r="65" spans="1:16" ht="14.1" customHeight="1" x14ac:dyDescent="0.25">
      <c r="A65" s="129">
        <v>28</v>
      </c>
      <c r="B65" s="5"/>
      <c r="C65" s="112"/>
      <c r="D65" s="5"/>
      <c r="E65" s="155"/>
      <c r="F65" s="162"/>
      <c r="G65" s="155"/>
      <c r="H65" s="155"/>
      <c r="I65" s="148"/>
      <c r="J65" s="106" t="str">
        <f>IF('Formular Anerk. VL'!$H$53="x","",IF(Studienverlaufplaner!$B$8=4,"Abgabe Abstract Masterthese",""))</f>
        <v/>
      </c>
      <c r="K65" s="162"/>
      <c r="L65" s="100"/>
      <c r="M65" s="100"/>
      <c r="N65" s="100"/>
      <c r="O65" s="106" t="str">
        <f>IF('Formular Anerk. VL'!$I$57="x","",IF(Studienverlaufplaner!$B$8=6,"Abgabe Abstract Masterthese",""))</f>
        <v/>
      </c>
      <c r="P65" s="129">
        <v>28</v>
      </c>
    </row>
    <row r="66" spans="1:16" x14ac:dyDescent="0.25">
      <c r="A66" s="129">
        <v>29</v>
      </c>
      <c r="B66" s="5"/>
      <c r="C66" s="103" t="s">
        <v>231</v>
      </c>
      <c r="D66" s="106"/>
      <c r="E66" s="100"/>
      <c r="F66" s="162"/>
      <c r="G66" s="157"/>
      <c r="H66" s="247" t="s">
        <v>231</v>
      </c>
      <c r="I66" s="153"/>
      <c r="J66" s="99"/>
      <c r="K66" s="162"/>
      <c r="L66" s="100"/>
      <c r="M66" s="100"/>
      <c r="N66" s="100"/>
      <c r="O66" s="5"/>
      <c r="P66" s="129">
        <v>29</v>
      </c>
    </row>
    <row r="67" spans="1:16" x14ac:dyDescent="0.25">
      <c r="A67" s="129">
        <v>30</v>
      </c>
      <c r="B67" s="5"/>
      <c r="C67" s="112"/>
      <c r="D67" s="106"/>
      <c r="E67" s="100"/>
      <c r="F67" s="162"/>
      <c r="G67" s="157"/>
      <c r="H67" s="100"/>
      <c r="I67" s="153"/>
      <c r="J67" s="99"/>
      <c r="K67" s="162"/>
      <c r="L67" s="100"/>
      <c r="M67" s="100"/>
      <c r="N67" s="100"/>
      <c r="O67" s="5"/>
      <c r="P67" s="129">
        <v>30</v>
      </c>
    </row>
    <row r="68" spans="1:16" x14ac:dyDescent="0.25">
      <c r="C68" s="21"/>
    </row>
    <row r="69" spans="1:16" x14ac:dyDescent="0.25">
      <c r="C69" s="1"/>
    </row>
    <row r="70" spans="1:16" x14ac:dyDescent="0.25">
      <c r="C70" s="1"/>
    </row>
  </sheetData>
  <sheetProtection algorithmName="SHA-512" hashValue="szxX+A+tWHPeUIFCuEL0mSEKbd9/4DdZiihd9COCaHLERvJVHCHxcSOe5i/ziQ2dWqyJzUdDKzrLWp5tTG0hfQ==" saltValue="etqRKsAjkmS5/L7yfa/6tw==" spinCount="100000" sheet="1" objects="1" scenarios="1"/>
  <mergeCells count="130">
    <mergeCell ref="A16:A17"/>
    <mergeCell ref="B16:B17"/>
    <mergeCell ref="C16:C17"/>
    <mergeCell ref="D16:D17"/>
    <mergeCell ref="J26:J27"/>
    <mergeCell ref="L26:L27"/>
    <mergeCell ref="I28:I30"/>
    <mergeCell ref="H28:H30"/>
    <mergeCell ref="A26:A27"/>
    <mergeCell ref="B26:B27"/>
    <mergeCell ref="C26:C27"/>
    <mergeCell ref="D26:D27"/>
    <mergeCell ref="E26:E27"/>
    <mergeCell ref="A28:A30"/>
    <mergeCell ref="B28:B30"/>
    <mergeCell ref="C28:C30"/>
    <mergeCell ref="A19:A20"/>
    <mergeCell ref="A60:A61"/>
    <mergeCell ref="F60:F61"/>
    <mergeCell ref="F26:F27"/>
    <mergeCell ref="D50:D51"/>
    <mergeCell ref="E50:E51"/>
    <mergeCell ref="I50:I51"/>
    <mergeCell ref="L50:L51"/>
    <mergeCell ref="F28:F30"/>
    <mergeCell ref="D28:D30"/>
    <mergeCell ref="E28:E30"/>
    <mergeCell ref="A50:A51"/>
    <mergeCell ref="A32:A33"/>
    <mergeCell ref="C32:C33"/>
    <mergeCell ref="D32:D33"/>
    <mergeCell ref="E32:E33"/>
    <mergeCell ref="L32:L33"/>
    <mergeCell ref="F50:F51"/>
    <mergeCell ref="B50:B51"/>
    <mergeCell ref="C50:C51"/>
    <mergeCell ref="H32:H33"/>
    <mergeCell ref="G50:G51"/>
    <mergeCell ref="H50:H51"/>
    <mergeCell ref="B32:B33"/>
    <mergeCell ref="K50:K51"/>
    <mergeCell ref="D4:D11"/>
    <mergeCell ref="I4:I6"/>
    <mergeCell ref="N4:N5"/>
    <mergeCell ref="I14:I15"/>
    <mergeCell ref="P28:P30"/>
    <mergeCell ref="K26:K27"/>
    <mergeCell ref="K28:K30"/>
    <mergeCell ref="L12:L13"/>
    <mergeCell ref="I26:I27"/>
    <mergeCell ref="G26:G27"/>
    <mergeCell ref="K14:K15"/>
    <mergeCell ref="M12:M13"/>
    <mergeCell ref="L14:L15"/>
    <mergeCell ref="M28:M30"/>
    <mergeCell ref="H26:H27"/>
    <mergeCell ref="G28:G30"/>
    <mergeCell ref="M6:O6"/>
    <mergeCell ref="L16:L17"/>
    <mergeCell ref="L28:L30"/>
    <mergeCell ref="K12:K13"/>
    <mergeCell ref="P19:P20"/>
    <mergeCell ref="A12:A13"/>
    <mergeCell ref="E12:E13"/>
    <mergeCell ref="D12:D13"/>
    <mergeCell ref="I12:I13"/>
    <mergeCell ref="H12:H13"/>
    <mergeCell ref="F12:F13"/>
    <mergeCell ref="G12:G13"/>
    <mergeCell ref="A14:A15"/>
    <mergeCell ref="D14:D15"/>
    <mergeCell ref="E14:E15"/>
    <mergeCell ref="G14:G15"/>
    <mergeCell ref="H14:H15"/>
    <mergeCell ref="B14:B15"/>
    <mergeCell ref="F14:F15"/>
    <mergeCell ref="O32:O33"/>
    <mergeCell ref="P32:P33"/>
    <mergeCell ref="O60:O61"/>
    <mergeCell ref="P60:P61"/>
    <mergeCell ref="M60:M61"/>
    <mergeCell ref="N60:N61"/>
    <mergeCell ref="N50:N51"/>
    <mergeCell ref="P12:P13"/>
    <mergeCell ref="N12:N13"/>
    <mergeCell ref="O50:O51"/>
    <mergeCell ref="P50:P51"/>
    <mergeCell ref="P26:P27"/>
    <mergeCell ref="M14:M15"/>
    <mergeCell ref="N14:N15"/>
    <mergeCell ref="M50:M51"/>
    <mergeCell ref="P14:P15"/>
    <mergeCell ref="N26:N27"/>
    <mergeCell ref="N28:N30"/>
    <mergeCell ref="M32:M33"/>
    <mergeCell ref="P16:P17"/>
    <mergeCell ref="O16:O17"/>
    <mergeCell ref="M16:M17"/>
    <mergeCell ref="P42:P43"/>
    <mergeCell ref="G32:G33"/>
    <mergeCell ref="I32:I33"/>
    <mergeCell ref="J60:J61"/>
    <mergeCell ref="L60:L61"/>
    <mergeCell ref="C14:C15"/>
    <mergeCell ref="C12:C13"/>
    <mergeCell ref="B12:B13"/>
    <mergeCell ref="K60:K61"/>
    <mergeCell ref="N32:N33"/>
    <mergeCell ref="M26:M27"/>
    <mergeCell ref="B19:B20"/>
    <mergeCell ref="C19:C20"/>
    <mergeCell ref="D19:D20"/>
    <mergeCell ref="E19:E20"/>
    <mergeCell ref="G19:G20"/>
    <mergeCell ref="H19:H20"/>
    <mergeCell ref="I19:I20"/>
    <mergeCell ref="L19:L20"/>
    <mergeCell ref="M19:M20"/>
    <mergeCell ref="N19:N20"/>
    <mergeCell ref="N42:N43"/>
    <mergeCell ref="M42:M43"/>
    <mergeCell ref="A42:A43"/>
    <mergeCell ref="B42:B43"/>
    <mergeCell ref="C42:C43"/>
    <mergeCell ref="D42:D43"/>
    <mergeCell ref="E42:E43"/>
    <mergeCell ref="G42:G43"/>
    <mergeCell ref="H42:H43"/>
    <mergeCell ref="I42:I43"/>
    <mergeCell ref="L42:L43"/>
  </mergeCells>
  <conditionalFormatting sqref="E32">
    <cfRule type="containsText" dxfId="1098" priority="1301" stopIfTrue="1" operator="containsText" text="Praxisprojekt">
      <formula>NOT(ISERROR(SEARCH("Praxisprojekt",E32)))</formula>
    </cfRule>
    <cfRule type="containsText" dxfId="1097" priority="1302" stopIfTrue="1" operator="containsText" text="Praxisprojekt">
      <formula>NOT(ISERROR(SEARCH("Praxisprojekt",E32)))</formula>
    </cfRule>
    <cfRule type="containsText" dxfId="1096" priority="1311" stopIfTrue="1" operator="containsText" text="Themensuche Praxisprojekt">
      <formula>NOT(ISERROR(SEARCH("Themensuche Praxisprojekt",E32)))</formula>
    </cfRule>
    <cfRule type="containsText" dxfId="1095" priority="1312" stopIfTrue="1" operator="containsText" text="Themensuche Praxisprojekt">
      <formula>NOT(ISERROR(SEARCH("Themensuche Praxisprojekt",E32)))</formula>
    </cfRule>
    <cfRule type="containsText" dxfId="1094" priority="1313" stopIfTrue="1" operator="containsText" text="Themensuche Praxisprojekt">
      <formula>NOT(ISERROR(SEARCH("Themensuche Praxisprojekt",E32)))</formula>
    </cfRule>
  </conditionalFormatting>
  <conditionalFormatting sqref="E40">
    <cfRule type="containsText" dxfId="1093" priority="1310" stopIfTrue="1" operator="containsText" text="Abgabe Entwurf Praxisproj.">
      <formula>NOT(ISERROR(SEARCH("Abgabe Entwurf Praxisproj.",E40)))</formula>
    </cfRule>
  </conditionalFormatting>
  <conditionalFormatting sqref="E42">
    <cfRule type="containsText" dxfId="1092" priority="1309" stopIfTrue="1" operator="containsText" text=" Masterthese">
      <formula>NOT(ISERROR(SEARCH(" Masterthese",E42)))</formula>
    </cfRule>
  </conditionalFormatting>
  <conditionalFormatting sqref="E50">
    <cfRule type="containsText" dxfId="1091" priority="1308" stopIfTrue="1" operator="containsText" text=" Masterthese">
      <formula>NOT(ISERROR(SEARCH(" Masterthese",E50)))</formula>
    </cfRule>
  </conditionalFormatting>
  <conditionalFormatting sqref="J62">
    <cfRule type="containsText" dxfId="1090" priority="1307" stopIfTrue="1" operator="containsText" text=" Masterthese">
      <formula>NOT(ISERROR(SEARCH(" Masterthese",J62)))</formula>
    </cfRule>
  </conditionalFormatting>
  <conditionalFormatting sqref="J28:J29">
    <cfRule type="containsText" dxfId="1089" priority="1306" stopIfTrue="1" operator="containsText" text="MT.">
      <formula>NOT(ISERROR(SEARCH("MT.",J28)))</formula>
    </cfRule>
  </conditionalFormatting>
  <conditionalFormatting sqref="E62">
    <cfRule type="containsText" dxfId="1088" priority="1305" stopIfTrue="1" operator="containsText" text="MT.">
      <formula>NOT(ISERROR(SEARCH("MT.",E62)))</formula>
    </cfRule>
  </conditionalFormatting>
  <conditionalFormatting sqref="J65">
    <cfRule type="containsText" dxfId="1087" priority="1303" stopIfTrue="1" operator="containsText" text=" Masterthese">
      <formula>NOT(ISERROR(SEARCH(" Masterthese",J65)))</formula>
    </cfRule>
  </conditionalFormatting>
  <conditionalFormatting sqref="J36">
    <cfRule type="containsText" dxfId="1086" priority="1296" stopIfTrue="1" operator="containsText" text="Praxisprojekt">
      <formula>NOT(ISERROR(SEARCH("Praxisprojekt",J36)))</formula>
    </cfRule>
    <cfRule type="containsText" dxfId="1085" priority="1297" stopIfTrue="1" operator="containsText" text="Praxisprojekt">
      <formula>NOT(ISERROR(SEARCH("Praxisprojekt",J36)))</formula>
    </cfRule>
    <cfRule type="containsText" dxfId="1084" priority="1298" stopIfTrue="1" operator="containsText" text="Themensuche Praxisprojekt">
      <formula>NOT(ISERROR(SEARCH("Themensuche Praxisprojekt",J36)))</formula>
    </cfRule>
    <cfRule type="containsText" dxfId="1083" priority="1299" stopIfTrue="1" operator="containsText" text="Themensuche Praxisprojekt">
      <formula>NOT(ISERROR(SEARCH("Themensuche Praxisprojekt",J36)))</formula>
    </cfRule>
    <cfRule type="containsText" dxfId="1082" priority="1300" stopIfTrue="1" operator="containsText" text="Themensuche Praxisprojekt">
      <formula>NOT(ISERROR(SEARCH("Themensuche Praxisprojekt",J36)))</formula>
    </cfRule>
  </conditionalFormatting>
  <conditionalFormatting sqref="E47">
    <cfRule type="containsText" dxfId="1081" priority="1291" stopIfTrue="1" operator="containsText" text="Praxisprojekt">
      <formula>NOT(ISERROR(SEARCH("Praxisprojekt",E47)))</formula>
    </cfRule>
    <cfRule type="containsText" dxfId="1080" priority="1292" stopIfTrue="1" operator="containsText" text="Praxisprojekt">
      <formula>NOT(ISERROR(SEARCH("Praxisprojekt",E47)))</formula>
    </cfRule>
    <cfRule type="containsText" dxfId="1079" priority="1293" stopIfTrue="1" operator="containsText" text="Themensuche Praxisprojekt">
      <formula>NOT(ISERROR(SEARCH("Themensuche Praxisprojekt",E47)))</formula>
    </cfRule>
    <cfRule type="containsText" dxfId="1078" priority="1294" stopIfTrue="1" operator="containsText" text="Themensuche Praxisprojekt">
      <formula>NOT(ISERROR(SEARCH("Themensuche Praxisprojekt",E47)))</formula>
    </cfRule>
    <cfRule type="containsText" dxfId="1077" priority="1295" stopIfTrue="1" operator="containsText" text="Themensuche Praxisprojekt">
      <formula>NOT(ISERROR(SEARCH("Themensuche Praxisprojekt",E47)))</formula>
    </cfRule>
  </conditionalFormatting>
  <conditionalFormatting sqref="J47">
    <cfRule type="containsText" dxfId="1076" priority="1281" stopIfTrue="1" operator="containsText" text="Prüfg.">
      <formula>NOT(ISERROR(SEARCH("Prüfg.",J47)))</formula>
    </cfRule>
  </conditionalFormatting>
  <conditionalFormatting sqref="J63">
    <cfRule type="containsText" dxfId="1075" priority="1277" stopIfTrue="1" operator="containsText" text="prüfung">
      <formula>NOT(ISERROR(SEARCH("prüfung",J63)))</formula>
    </cfRule>
    <cfRule type="containsText" dxfId="1074" priority="1279" stopIfTrue="1" operator="containsText" text="Prüfg.">
      <formula>NOT(ISERROR(SEARCH("Prüfg.",J63)))</formula>
    </cfRule>
  </conditionalFormatting>
  <conditionalFormatting sqref="J32:J33">
    <cfRule type="containsText" dxfId="1073" priority="1278" stopIfTrue="1" operator="containsText" text=" Masterthese">
      <formula>NOT(ISERROR(SEARCH(" Masterthese",J32)))</formula>
    </cfRule>
  </conditionalFormatting>
  <conditionalFormatting sqref="J60">
    <cfRule type="containsText" dxfId="1072" priority="1275" stopIfTrue="1" operator="containsText" text="prüfung">
      <formula>NOT(ISERROR(SEARCH("prüfung",J60)))</formula>
    </cfRule>
    <cfRule type="containsText" dxfId="1071" priority="1276" stopIfTrue="1" operator="containsText" text="Prüfg.">
      <formula>NOT(ISERROR(SEARCH("Prüfg.",J60)))</formula>
    </cfRule>
  </conditionalFormatting>
  <conditionalFormatting sqref="J9">
    <cfRule type="containsText" dxfId="1070" priority="1274" stopIfTrue="1" operator="containsText" text=" Masterthese">
      <formula>NOT(ISERROR(SEARCH(" Masterthese",J9)))</formula>
    </cfRule>
  </conditionalFormatting>
  <conditionalFormatting sqref="J42:J43">
    <cfRule type="containsText" dxfId="1069" priority="1271" stopIfTrue="1" operator="containsText" text=" Masterthese">
      <formula>NOT(ISERROR(SEARCH(" Masterthese",J42)))</formula>
    </cfRule>
  </conditionalFormatting>
  <conditionalFormatting sqref="J50:J51">
    <cfRule type="containsText" dxfId="1068" priority="1188" stopIfTrue="1" operator="containsText" text="PBA">
      <formula>NOT(ISERROR(SEARCH("PBA",J50)))</formula>
    </cfRule>
    <cfRule type="cellIs" dxfId="1067" priority="1189" stopIfTrue="1" operator="equal">
      <formula>"PBA"</formula>
    </cfRule>
    <cfRule type="containsText" dxfId="1066" priority="1270" stopIfTrue="1" operator="containsText" text=" Masterthese">
      <formula>NOT(ISERROR(SEARCH(" Masterthese",J50)))</formula>
    </cfRule>
  </conditionalFormatting>
  <conditionalFormatting sqref="E48:E50 E53:E55 E57:E62">
    <cfRule type="containsText" dxfId="1065" priority="1241" stopIfTrue="1" operator="containsText" text="Ende">
      <formula>NOT(ISERROR(SEARCH("Ende",E48)))</formula>
    </cfRule>
    <cfRule type="containsText" dxfId="1064" priority="1242" stopIfTrue="1" operator="containsText" text="Beginn">
      <formula>NOT(ISERROR(SEARCH("Beginn",E48)))</formula>
    </cfRule>
  </conditionalFormatting>
  <conditionalFormatting sqref="J54">
    <cfRule type="containsText" dxfId="1063" priority="1240" stopIfTrue="1" operator="containsText" text=" Masterthese">
      <formula>NOT(ISERROR(SEARCH(" Masterthese",J54)))</formula>
    </cfRule>
  </conditionalFormatting>
  <conditionalFormatting sqref="J53:J55">
    <cfRule type="containsText" dxfId="1062" priority="1238" stopIfTrue="1" operator="containsText" text="Ende">
      <formula>NOT(ISERROR(SEARCH("Ende",J53)))</formula>
    </cfRule>
    <cfRule type="containsText" dxfId="1061" priority="1239" stopIfTrue="1" operator="containsText" text="Beginn">
      <formula>NOT(ISERROR(SEARCH("Beginn",J53)))</formula>
    </cfRule>
  </conditionalFormatting>
  <conditionalFormatting sqref="J12:J13 J21">
    <cfRule type="containsText" dxfId="1060" priority="1237" stopIfTrue="1" operator="containsText" text=" Masterthese">
      <formula>NOT(ISERROR(SEARCH(" Masterthese",J12)))</formula>
    </cfRule>
  </conditionalFormatting>
  <conditionalFormatting sqref="J10:J16 J21:J24 J18">
    <cfRule type="containsText" dxfId="1059" priority="1235" stopIfTrue="1" operator="containsText" text="Ende">
      <formula>NOT(ISERROR(SEARCH("Ende",J10)))</formula>
    </cfRule>
    <cfRule type="containsText" dxfId="1058" priority="1236" stopIfTrue="1" operator="containsText" text="Beginn">
      <formula>NOT(ISERROR(SEARCH("Beginn",J10)))</formula>
    </cfRule>
  </conditionalFormatting>
  <conditionalFormatting sqref="J59">
    <cfRule type="containsText" dxfId="1057" priority="1184" stopIfTrue="1" operator="containsText" text="Prüfung">
      <formula>NOT(ISERROR(SEARCH("Prüfung",J59)))</formula>
    </cfRule>
    <cfRule type="containsText" dxfId="1056" priority="1233" stopIfTrue="1" operator="containsText" text="Ende">
      <formula>NOT(ISERROR(SEARCH("Ende",J59)))</formula>
    </cfRule>
    <cfRule type="containsText" dxfId="1055" priority="1234" stopIfTrue="1" operator="containsText" text="Beginn">
      <formula>NOT(ISERROR(SEARCH("Beginn",J59)))</formula>
    </cfRule>
  </conditionalFormatting>
  <conditionalFormatting sqref="J19:J20">
    <cfRule type="containsText" dxfId="1054" priority="1231" stopIfTrue="1" operator="containsText" text=" Masterthese">
      <formula>NOT(ISERROR(SEARCH(" Masterthese",J19)))</formula>
    </cfRule>
  </conditionalFormatting>
  <conditionalFormatting sqref="J19:J20">
    <cfRule type="containsText" dxfId="1053" priority="1229" stopIfTrue="1" operator="containsText" text="Ende">
      <formula>NOT(ISERROR(SEARCH("Ende",J19)))</formula>
    </cfRule>
    <cfRule type="containsText" dxfId="1052" priority="1230" stopIfTrue="1" operator="containsText" text="Beginn">
      <formula>NOT(ISERROR(SEARCH("Beginn",J19)))</formula>
    </cfRule>
  </conditionalFormatting>
  <conditionalFormatting sqref="O28:O29">
    <cfRule type="containsText" dxfId="1051" priority="1208" stopIfTrue="1" operator="containsText" text=" Masterthese">
      <formula>NOT(ISERROR(SEARCH(" Masterthese",O28)))</formula>
    </cfRule>
  </conditionalFormatting>
  <conditionalFormatting sqref="O32">
    <cfRule type="containsText" dxfId="1050" priority="1207" stopIfTrue="1" operator="containsText" text=" Masterthese">
      <formula>NOT(ISERROR(SEARCH(" Masterthese",O32)))</formula>
    </cfRule>
  </conditionalFormatting>
  <conditionalFormatting sqref="C68">
    <cfRule type="containsText" dxfId="1049" priority="1206" stopIfTrue="1" operator="containsText" text=" Masterthese">
      <formula>NOT(ISERROR(SEARCH(" Masterthese",C68)))</formula>
    </cfRule>
  </conditionalFormatting>
  <conditionalFormatting sqref="C68">
    <cfRule type="containsText" dxfId="1048" priority="1204" stopIfTrue="1" operator="containsText" text="Ende">
      <formula>NOT(ISERROR(SEARCH("Ende",C68)))</formula>
    </cfRule>
    <cfRule type="containsText" dxfId="1047" priority="1205" stopIfTrue="1" operator="containsText" text="Beginn">
      <formula>NOT(ISERROR(SEARCH("Beginn",C68)))</formula>
    </cfRule>
  </conditionalFormatting>
  <conditionalFormatting sqref="J8">
    <cfRule type="containsText" dxfId="1046" priority="1196" stopIfTrue="1" operator="containsText" text="Praxisprojekt">
      <formula>NOT(ISERROR(SEARCH("Praxisprojekt",J8)))</formula>
    </cfRule>
    <cfRule type="containsText" dxfId="1045" priority="1197" stopIfTrue="1" operator="containsText" text="Praxisprojekt">
      <formula>NOT(ISERROR(SEARCH("Praxisprojekt",J8)))</formula>
    </cfRule>
    <cfRule type="containsText" dxfId="1044" priority="1198" stopIfTrue="1" operator="containsText" text="Themensuche Praxisprojekt">
      <formula>NOT(ISERROR(SEARCH("Themensuche Praxisprojekt",J8)))</formula>
    </cfRule>
    <cfRule type="containsText" dxfId="1043" priority="1199" stopIfTrue="1" operator="containsText" text="Themensuche Praxisprojekt">
      <formula>NOT(ISERROR(SEARCH("Themensuche Praxisprojekt",J8)))</formula>
    </cfRule>
    <cfRule type="containsText" dxfId="1042" priority="1200" stopIfTrue="1" operator="containsText" text="Themensuche Praxisprojekt">
      <formula>NOT(ISERROR(SEARCH("Themensuche Praxisprojekt",J8)))</formula>
    </cfRule>
  </conditionalFormatting>
  <conditionalFormatting sqref="O39">
    <cfRule type="containsText" dxfId="1041" priority="1195" stopIfTrue="1" operator="containsText" text=" Masterthese">
      <formula>NOT(ISERROR(SEARCH(" Masterthese",O39)))</formula>
    </cfRule>
  </conditionalFormatting>
  <conditionalFormatting sqref="E17">
    <cfRule type="cellIs" dxfId="1040" priority="1192" stopIfTrue="1" operator="equal">
      <formula>"Praktikum"</formula>
    </cfRule>
  </conditionalFormatting>
  <conditionalFormatting sqref="O30 Q13:IT13 J15:J16 I53:J53 I49:J50 D57:J57 J13 A31 A22:B22 A42 E61 J51 A28:J29 O27 A32:J32 D31:J31 A12:G12 I12:J12 I14:J14 L14 L31:N31 L32:O32 B58:F58 F33 I56:J56 I58:J59 A53:F53 A50 D22:J22 A23:J26 A18:J19 E17:J17 A14:B14 A44:J48 L6:M6 P16 N17 L16:M16 B48:C49 A57:A60 A1:J11 D42:J42 J33 A34:J41 A16:C16 L34:O42 A49:H49 D50:F50 A52:J52 A54:J55 A56:G56 D59:G59 D60:J60 G55:H58 D14:G14 A21:J21 F20 J20 O20 F43 J43 L44:O50 O43 Q15:IT65538 L28:P29 L52:P60 L18:P19 A62:P65538 L21:P26 N14:IT14 L7:O12 P6:IT12 L1:IT5">
    <cfRule type="containsText" dxfId="1039" priority="1183" stopIfTrue="1" operator="containsText" text="Prüfung">
      <formula>NOT(ISERROR(SEARCH("Prüfung",A1)))</formula>
    </cfRule>
    <cfRule type="containsText" dxfId="1038" priority="1185" stopIfTrue="1" operator="containsText" text="Prüfung">
      <formula>NOT(ISERROR(SEARCH("Prüfung",A1)))</formula>
    </cfRule>
    <cfRule type="containsText" dxfId="1037" priority="1186" stopIfTrue="1" operator="containsText" text="Praktikum">
      <formula>NOT(ISERROR(SEARCH("Praktikum",A1)))</formula>
    </cfRule>
    <cfRule type="containsText" dxfId="1036" priority="1187" stopIfTrue="1" operator="containsText" text="PBA">
      <formula>NOT(ISERROR(SEARCH("PBA",A1)))</formula>
    </cfRule>
    <cfRule type="cellIs" dxfId="1035" priority="1190" stopIfTrue="1" operator="equal">
      <formula>"PBA"</formula>
    </cfRule>
  </conditionalFormatting>
  <conditionalFormatting sqref="O31">
    <cfRule type="containsText" dxfId="1034" priority="1178" stopIfTrue="1" operator="containsText" text="Prüfung">
      <formula>NOT(ISERROR(SEARCH("Prüfung",O31)))</formula>
    </cfRule>
    <cfRule type="containsText" dxfId="1033" priority="1179" stopIfTrue="1" operator="containsText" text="Prüfung">
      <formula>NOT(ISERROR(SEARCH("Prüfung",O31)))</formula>
    </cfRule>
    <cfRule type="containsText" dxfId="1032" priority="1180" stopIfTrue="1" operator="containsText" text="Praktikum">
      <formula>NOT(ISERROR(SEARCH("Praktikum",O31)))</formula>
    </cfRule>
    <cfRule type="containsText" dxfId="1031" priority="1181" stopIfTrue="1" operator="containsText" text="PBA">
      <formula>NOT(ISERROR(SEARCH("PBA",O31)))</formula>
    </cfRule>
    <cfRule type="cellIs" dxfId="1030" priority="1182" stopIfTrue="1" operator="equal">
      <formula>"PBA"</formula>
    </cfRule>
  </conditionalFormatting>
  <conditionalFormatting sqref="O19:O20">
    <cfRule type="containsText" dxfId="1029" priority="1177" stopIfTrue="1" operator="containsText" text=" Masterthese">
      <formula>NOT(ISERROR(SEARCH(" Masterthese",O19)))</formula>
    </cfRule>
  </conditionalFormatting>
  <conditionalFormatting sqref="O19:O20">
    <cfRule type="containsText" dxfId="1028" priority="1176" stopIfTrue="1" operator="containsText" text=" Masterthese">
      <formula>NOT(ISERROR(SEARCH(" Masterthese",O19)))</formula>
    </cfRule>
  </conditionalFormatting>
  <conditionalFormatting sqref="O62">
    <cfRule type="cellIs" dxfId="1027" priority="1163" stopIfTrue="1" operator="equal">
      <formula>"Masterthese"</formula>
    </cfRule>
    <cfRule type="containsText" dxfId="1026" priority="1175" stopIfTrue="1" operator="containsText" text=" Masterthese">
      <formula>NOT(ISERROR(SEARCH(" Masterthese",O62)))</formula>
    </cfRule>
  </conditionalFormatting>
  <conditionalFormatting sqref="O65">
    <cfRule type="containsText" dxfId="1025" priority="1174" stopIfTrue="1" operator="containsText" text=" Masterthese">
      <formula>NOT(ISERROR(SEARCH(" Masterthese",O65)))</formula>
    </cfRule>
  </conditionalFormatting>
  <conditionalFormatting sqref="P31:P32 P34:P42 P44:P50">
    <cfRule type="containsText" dxfId="1024" priority="1169" stopIfTrue="1" operator="containsText" text="Prüfung">
      <formula>NOT(ISERROR(SEARCH("Prüfung",P31)))</formula>
    </cfRule>
    <cfRule type="containsText" dxfId="1023" priority="1170" stopIfTrue="1" operator="containsText" text="Prüfung">
      <formula>NOT(ISERROR(SEARCH("Prüfung",P31)))</formula>
    </cfRule>
    <cfRule type="containsText" dxfId="1022" priority="1171" stopIfTrue="1" operator="containsText" text="Praktikum">
      <formula>NOT(ISERROR(SEARCH("Praktikum",P31)))</formula>
    </cfRule>
    <cfRule type="containsText" dxfId="1021" priority="1172" stopIfTrue="1" operator="containsText" text="PBA">
      <formula>NOT(ISERROR(SEARCH("PBA",P31)))</formula>
    </cfRule>
    <cfRule type="cellIs" dxfId="1020" priority="1173" stopIfTrue="1" operator="equal">
      <formula>"PBA"</formula>
    </cfRule>
  </conditionalFormatting>
  <conditionalFormatting sqref="O9">
    <cfRule type="containsText" dxfId="1019" priority="1166" stopIfTrue="1" operator="containsText" text=" Masterthese">
      <formula>NOT(ISERROR(SEARCH(" Masterthese",O9)))</formula>
    </cfRule>
  </conditionalFormatting>
  <conditionalFormatting sqref="O9">
    <cfRule type="containsText" dxfId="1018" priority="1165" stopIfTrue="1" operator="containsText" text=" Masterthese">
      <formula>NOT(ISERROR(SEARCH(" Masterthese",O9)))</formula>
    </cfRule>
  </conditionalFormatting>
  <conditionalFormatting sqref="J15:J16 I53:J53 I49:J50 D57:J57 J13 A22:B22 A42 E61 J51 O27 A28:J29 A32:J32 A31 D31:J31 A30:E30 G30:J30 A12:G12 I12:J12 I14:J14 L14 B58:F58 F33 I56:J56 I58:J59 A53:F53 A50 D22:J22 A23:J26 A18:J19 E17:J17 A14:B14 A44:J48 L6:M6 P16 N17 L16:M16 B48:C49 A57:A60 A1:J11 D42:J42 J33 A34:J41 A16:C16 A49:H49 D50:F50 A52:J52 A54:J55 A56:G56 D59:G59 D60:J60 G55:H58 D14:G14 A21:J21 F20 J20 O20 F43 J43 O43 Q1:IT61 L28:P32 L52:P60 N14:P14 L7:O12 P6:P12 L18:P19 L1:P5 A62:XFD65538 L34:P42 L21:P26 L44:P50">
    <cfRule type="containsText" dxfId="1017" priority="1149" stopIfTrue="1" operator="containsText" text="WS">
      <formula>NOT(ISERROR(SEARCH("WS",A1)))</formula>
    </cfRule>
    <cfRule type="containsText" dxfId="1016" priority="1150" stopIfTrue="1" operator="containsText" text="Diplomierung">
      <formula>NOT(ISERROR(SEARCH("Diplomierung",A1)))</formula>
    </cfRule>
    <cfRule type="containsText" dxfId="1015" priority="1151" stopIfTrue="1" operator="containsText" text="Masterthese">
      <formula>NOT(ISERROR(SEARCH("Masterthese",A1)))</formula>
    </cfRule>
    <cfRule type="containsText" dxfId="1014" priority="1152" stopIfTrue="1" operator="containsText" text="Masterthese">
      <formula>NOT(ISERROR(SEARCH("Masterthese",A1)))</formula>
    </cfRule>
    <cfRule type="cellIs" dxfId="1013" priority="1156" stopIfTrue="1" operator="equal">
      <formula>"Masterthese"</formula>
    </cfRule>
    <cfRule type="cellIs" dxfId="1012" priority="1164" stopIfTrue="1" operator="equal">
      <formula>"Masterthese"</formula>
    </cfRule>
  </conditionalFormatting>
  <conditionalFormatting sqref="O54">
    <cfRule type="cellIs" dxfId="1011" priority="1161" stopIfTrue="1" operator="equal">
      <formula>"Masterthese"</formula>
    </cfRule>
    <cfRule type="containsText" dxfId="1010" priority="1162" stopIfTrue="1" operator="containsText" text=" Masterthese">
      <formula>NOT(ISERROR(SEARCH(" Masterthese",O54)))</formula>
    </cfRule>
  </conditionalFormatting>
  <conditionalFormatting sqref="A1:J1 L1:IT1">
    <cfRule type="cellIs" dxfId="1009" priority="1157" stopIfTrue="1" operator="equal">
      <formula>"Masterthese"</formula>
    </cfRule>
  </conditionalFormatting>
  <conditionalFormatting sqref="J17">
    <cfRule type="containsText" dxfId="1008" priority="1147" stopIfTrue="1" operator="containsText" text="Ende">
      <formula>NOT(ISERROR(SEARCH("Ende",J17)))</formula>
    </cfRule>
    <cfRule type="containsText" dxfId="1007" priority="1148" stopIfTrue="1" operator="containsText" text="Beginn">
      <formula>NOT(ISERROR(SEARCH("Beginn",J17)))</formula>
    </cfRule>
  </conditionalFormatting>
  <conditionalFormatting sqref="J30">
    <cfRule type="containsText" dxfId="1006" priority="1142" stopIfTrue="1" operator="containsText" text="Prüfung">
      <formula>NOT(ISERROR(SEARCH("Prüfung",J30)))</formula>
    </cfRule>
    <cfRule type="containsText" dxfId="1005" priority="1143" stopIfTrue="1" operator="containsText" text="Prüfung">
      <formula>NOT(ISERROR(SEARCH("Prüfung",J30)))</formula>
    </cfRule>
    <cfRule type="containsText" dxfId="1004" priority="1144" stopIfTrue="1" operator="containsText" text="Praktikum">
      <formula>NOT(ISERROR(SEARCH("Praktikum",J30)))</formula>
    </cfRule>
    <cfRule type="containsText" dxfId="1003" priority="1145" stopIfTrue="1" operator="containsText" text="PBA">
      <formula>NOT(ISERROR(SEARCH("PBA",J30)))</formula>
    </cfRule>
    <cfRule type="cellIs" dxfId="1002" priority="1146" stopIfTrue="1" operator="equal">
      <formula>"PBA"</formula>
    </cfRule>
  </conditionalFormatting>
  <conditionalFormatting sqref="O13">
    <cfRule type="containsText" dxfId="1001" priority="1137" stopIfTrue="1" operator="containsText" text="Prüfung">
      <formula>NOT(ISERROR(SEARCH("Prüfung",O13)))</formula>
    </cfRule>
    <cfRule type="containsText" dxfId="1000" priority="1138" stopIfTrue="1" operator="containsText" text="Prüfung">
      <formula>NOT(ISERROR(SEARCH("Prüfung",O13)))</formula>
    </cfRule>
    <cfRule type="containsText" dxfId="999" priority="1139" stopIfTrue="1" operator="containsText" text="Praktikum">
      <formula>NOT(ISERROR(SEARCH("Praktikum",O13)))</formula>
    </cfRule>
    <cfRule type="containsText" dxfId="998" priority="1140" stopIfTrue="1" operator="containsText" text="PBA">
      <formula>NOT(ISERROR(SEARCH("PBA",O13)))</formula>
    </cfRule>
    <cfRule type="cellIs" dxfId="997" priority="1141" stopIfTrue="1" operator="equal">
      <formula>"PBA"</formula>
    </cfRule>
  </conditionalFormatting>
  <conditionalFormatting sqref="O13">
    <cfRule type="containsText" dxfId="996" priority="1131" stopIfTrue="1" operator="containsText" text="WS">
      <formula>NOT(ISERROR(SEARCH("WS",O13)))</formula>
    </cfRule>
    <cfRule type="containsText" dxfId="995" priority="1132" stopIfTrue="1" operator="containsText" text="Diplomierung">
      <formula>NOT(ISERROR(SEARCH("Diplomierung",O13)))</formula>
    </cfRule>
    <cfRule type="containsText" dxfId="994" priority="1133" stopIfTrue="1" operator="containsText" text="Masterthese">
      <formula>NOT(ISERROR(SEARCH("Masterthese",O13)))</formula>
    </cfRule>
    <cfRule type="containsText" dxfId="993" priority="1134" stopIfTrue="1" operator="containsText" text="Masterthese">
      <formula>NOT(ISERROR(SEARCH("Masterthese",O13)))</formula>
    </cfRule>
    <cfRule type="cellIs" dxfId="992" priority="1135" stopIfTrue="1" operator="equal">
      <formula>"Masterthese"</formula>
    </cfRule>
    <cfRule type="cellIs" dxfId="991" priority="1136" stopIfTrue="1" operator="equal">
      <formula>"Masterthese"</formula>
    </cfRule>
  </conditionalFormatting>
  <conditionalFormatting sqref="G53">
    <cfRule type="containsText" dxfId="990" priority="1115" stopIfTrue="1" operator="containsText" text="Prüfung">
      <formula>NOT(ISERROR(SEARCH("Prüfung",G53)))</formula>
    </cfRule>
    <cfRule type="containsText" dxfId="989" priority="1116" stopIfTrue="1" operator="containsText" text="Prüfung">
      <formula>NOT(ISERROR(SEARCH("Prüfung",G53)))</formula>
    </cfRule>
    <cfRule type="containsText" dxfId="988" priority="1117" stopIfTrue="1" operator="containsText" text="Praktikum">
      <formula>NOT(ISERROR(SEARCH("Praktikum",G53)))</formula>
    </cfRule>
    <cfRule type="containsText" dxfId="987" priority="1118" stopIfTrue="1" operator="containsText" text="PBA">
      <formula>NOT(ISERROR(SEARCH("PBA",G53)))</formula>
    </cfRule>
    <cfRule type="cellIs" dxfId="986" priority="1119" stopIfTrue="1" operator="equal">
      <formula>"PBA"</formula>
    </cfRule>
  </conditionalFormatting>
  <conditionalFormatting sqref="G53">
    <cfRule type="containsText" dxfId="985" priority="1109" stopIfTrue="1" operator="containsText" text="WS">
      <formula>NOT(ISERROR(SEARCH("WS",G53)))</formula>
    </cfRule>
    <cfRule type="containsText" dxfId="984" priority="1110" stopIfTrue="1" operator="containsText" text="Diplomierung">
      <formula>NOT(ISERROR(SEARCH("Diplomierung",G53)))</formula>
    </cfRule>
    <cfRule type="containsText" dxfId="983" priority="1111" stopIfTrue="1" operator="containsText" text="Masterthese">
      <formula>NOT(ISERROR(SEARCH("Masterthese",G53)))</formula>
    </cfRule>
    <cfRule type="containsText" dxfId="982" priority="1112" stopIfTrue="1" operator="containsText" text="Masterthese">
      <formula>NOT(ISERROR(SEARCH("Masterthese",G53)))</formula>
    </cfRule>
    <cfRule type="cellIs" dxfId="981" priority="1113" stopIfTrue="1" operator="equal">
      <formula>"Masterthese"</formula>
    </cfRule>
    <cfRule type="cellIs" dxfId="980" priority="1114" stopIfTrue="1" operator="equal">
      <formula>"Masterthese"</formula>
    </cfRule>
  </conditionalFormatting>
  <conditionalFormatting sqref="H49">
    <cfRule type="containsText" dxfId="979" priority="1104" stopIfTrue="1" operator="containsText" text="Prüfung">
      <formula>NOT(ISERROR(SEARCH("Prüfung",H49)))</formula>
    </cfRule>
    <cfRule type="containsText" dxfId="978" priority="1105" stopIfTrue="1" operator="containsText" text="Prüfung">
      <formula>NOT(ISERROR(SEARCH("Prüfung",H49)))</formula>
    </cfRule>
    <cfRule type="containsText" dxfId="977" priority="1106" stopIfTrue="1" operator="containsText" text="Praktikum">
      <formula>NOT(ISERROR(SEARCH("Praktikum",H49)))</formula>
    </cfRule>
    <cfRule type="containsText" dxfId="976" priority="1107" stopIfTrue="1" operator="containsText" text="PBA">
      <formula>NOT(ISERROR(SEARCH("PBA",H49)))</formula>
    </cfRule>
    <cfRule type="cellIs" dxfId="975" priority="1108" stopIfTrue="1" operator="equal">
      <formula>"PBA"</formula>
    </cfRule>
  </conditionalFormatting>
  <conditionalFormatting sqref="H49">
    <cfRule type="containsText" dxfId="974" priority="1098" stopIfTrue="1" operator="containsText" text="WS">
      <formula>NOT(ISERROR(SEARCH("WS",H49)))</formula>
    </cfRule>
    <cfRule type="containsText" dxfId="973" priority="1099" stopIfTrue="1" operator="containsText" text="Diplomierung">
      <formula>NOT(ISERROR(SEARCH("Diplomierung",H49)))</formula>
    </cfRule>
    <cfRule type="containsText" dxfId="972" priority="1100" stopIfTrue="1" operator="containsText" text="Masterthese">
      <formula>NOT(ISERROR(SEARCH("Masterthese",H49)))</formula>
    </cfRule>
    <cfRule type="containsText" dxfId="971" priority="1101" stopIfTrue="1" operator="containsText" text="Masterthese">
      <formula>NOT(ISERROR(SEARCH("Masterthese",H49)))</formula>
    </cfRule>
    <cfRule type="cellIs" dxfId="970" priority="1102" stopIfTrue="1" operator="equal">
      <formula>"Masterthese"</formula>
    </cfRule>
    <cfRule type="cellIs" dxfId="969" priority="1103" stopIfTrue="1" operator="equal">
      <formula>"Masterthese"</formula>
    </cfRule>
  </conditionalFormatting>
  <conditionalFormatting sqref="G58">
    <cfRule type="containsText" dxfId="968" priority="1054" stopIfTrue="1" operator="containsText" text="WS">
      <formula>NOT(ISERROR(SEARCH("WS",G58)))</formula>
    </cfRule>
    <cfRule type="containsText" dxfId="967" priority="1055" stopIfTrue="1" operator="containsText" text="Diplomierung">
      <formula>NOT(ISERROR(SEARCH("Diplomierung",G58)))</formula>
    </cfRule>
    <cfRule type="containsText" dxfId="966" priority="1056" stopIfTrue="1" operator="containsText" text="Masterthese">
      <formula>NOT(ISERROR(SEARCH("Masterthese",G58)))</formula>
    </cfRule>
    <cfRule type="containsText" dxfId="965" priority="1057" stopIfTrue="1" operator="containsText" text="Masterthese">
      <formula>NOT(ISERROR(SEARCH("Masterthese",G58)))</formula>
    </cfRule>
    <cfRule type="cellIs" dxfId="964" priority="1058" stopIfTrue="1" operator="equal">
      <formula>"Masterthese"</formula>
    </cfRule>
    <cfRule type="cellIs" dxfId="963" priority="1059" stopIfTrue="1" operator="equal">
      <formula>"Masterthese"</formula>
    </cfRule>
  </conditionalFormatting>
  <conditionalFormatting sqref="G58">
    <cfRule type="containsText" dxfId="962" priority="1060" stopIfTrue="1" operator="containsText" text="Prüfung">
      <formula>NOT(ISERROR(SEARCH("Prüfung",G58)))</formula>
    </cfRule>
    <cfRule type="containsText" dxfId="961" priority="1061" stopIfTrue="1" operator="containsText" text="Prüfung">
      <formula>NOT(ISERROR(SEARCH("Prüfung",G58)))</formula>
    </cfRule>
    <cfRule type="containsText" dxfId="960" priority="1062" stopIfTrue="1" operator="containsText" text="Praktikum">
      <formula>NOT(ISERROR(SEARCH("Praktikum",G58)))</formula>
    </cfRule>
    <cfRule type="containsText" dxfId="959" priority="1063" stopIfTrue="1" operator="containsText" text="PBA">
      <formula>NOT(ISERROR(SEARCH("PBA",G58)))</formula>
    </cfRule>
    <cfRule type="cellIs" dxfId="958" priority="1064" stopIfTrue="1" operator="equal">
      <formula>"PBA"</formula>
    </cfRule>
  </conditionalFormatting>
  <conditionalFormatting sqref="B58:C58">
    <cfRule type="containsText" dxfId="957" priority="1082" stopIfTrue="1" operator="containsText" text="Prüfung">
      <formula>NOT(ISERROR(SEARCH("Prüfung",B58)))</formula>
    </cfRule>
    <cfRule type="containsText" dxfId="956" priority="1083" stopIfTrue="1" operator="containsText" text="Prüfung">
      <formula>NOT(ISERROR(SEARCH("Prüfung",B58)))</formula>
    </cfRule>
    <cfRule type="containsText" dxfId="955" priority="1084" stopIfTrue="1" operator="containsText" text="Praktikum">
      <formula>NOT(ISERROR(SEARCH("Praktikum",B58)))</formula>
    </cfRule>
    <cfRule type="containsText" dxfId="954" priority="1085" stopIfTrue="1" operator="containsText" text="PBA">
      <formula>NOT(ISERROR(SEARCH("PBA",B58)))</formula>
    </cfRule>
    <cfRule type="cellIs" dxfId="953" priority="1086" stopIfTrue="1" operator="equal">
      <formula>"PBA"</formula>
    </cfRule>
  </conditionalFormatting>
  <conditionalFormatting sqref="B58:C58">
    <cfRule type="containsText" dxfId="952" priority="1076" stopIfTrue="1" operator="containsText" text="WS">
      <formula>NOT(ISERROR(SEARCH("WS",B58)))</formula>
    </cfRule>
    <cfRule type="containsText" dxfId="951" priority="1077" stopIfTrue="1" operator="containsText" text="Diplomierung">
      <formula>NOT(ISERROR(SEARCH("Diplomierung",B58)))</formula>
    </cfRule>
    <cfRule type="containsText" dxfId="950" priority="1078" stopIfTrue="1" operator="containsText" text="Masterthese">
      <formula>NOT(ISERROR(SEARCH("Masterthese",B58)))</formula>
    </cfRule>
    <cfRule type="containsText" dxfId="949" priority="1079" stopIfTrue="1" operator="containsText" text="Masterthese">
      <formula>NOT(ISERROR(SEARCH("Masterthese",B58)))</formula>
    </cfRule>
    <cfRule type="cellIs" dxfId="948" priority="1080" stopIfTrue="1" operator="equal">
      <formula>"Masterthese"</formula>
    </cfRule>
    <cfRule type="cellIs" dxfId="947" priority="1081" stopIfTrue="1" operator="equal">
      <formula>"Masterthese"</formula>
    </cfRule>
  </conditionalFormatting>
  <conditionalFormatting sqref="B57">
    <cfRule type="containsText" dxfId="946" priority="1071" stopIfTrue="1" operator="containsText" text="Prüfung">
      <formula>NOT(ISERROR(SEARCH("Prüfung",B57)))</formula>
    </cfRule>
    <cfRule type="containsText" dxfId="945" priority="1072" stopIfTrue="1" operator="containsText" text="Prüfung">
      <formula>NOT(ISERROR(SEARCH("Prüfung",B57)))</formula>
    </cfRule>
    <cfRule type="containsText" dxfId="944" priority="1073" stopIfTrue="1" operator="containsText" text="Praktikum">
      <formula>NOT(ISERROR(SEARCH("Praktikum",B57)))</formula>
    </cfRule>
    <cfRule type="containsText" dxfId="943" priority="1074" stopIfTrue="1" operator="containsText" text="PBA">
      <formula>NOT(ISERROR(SEARCH("PBA",B57)))</formula>
    </cfRule>
    <cfRule type="cellIs" dxfId="942" priority="1075" stopIfTrue="1" operator="equal">
      <formula>"PBA"</formula>
    </cfRule>
  </conditionalFormatting>
  <conditionalFormatting sqref="B57">
    <cfRule type="containsText" dxfId="941" priority="1065" stopIfTrue="1" operator="containsText" text="WS">
      <formula>NOT(ISERROR(SEARCH("WS",B57)))</formula>
    </cfRule>
    <cfRule type="containsText" dxfId="940" priority="1066" stopIfTrue="1" operator="containsText" text="Diplomierung">
      <formula>NOT(ISERROR(SEARCH("Diplomierung",B57)))</formula>
    </cfRule>
    <cfRule type="containsText" dxfId="939" priority="1067" stopIfTrue="1" operator="containsText" text="Masterthese">
      <formula>NOT(ISERROR(SEARCH("Masterthese",B57)))</formula>
    </cfRule>
    <cfRule type="containsText" dxfId="938" priority="1068" stopIfTrue="1" operator="containsText" text="Masterthese">
      <formula>NOT(ISERROR(SEARCH("Masterthese",B57)))</formula>
    </cfRule>
    <cfRule type="cellIs" dxfId="937" priority="1069" stopIfTrue="1" operator="equal">
      <formula>"Masterthese"</formula>
    </cfRule>
    <cfRule type="cellIs" dxfId="936" priority="1070" stopIfTrue="1" operator="equal">
      <formula>"Masterthese"</formula>
    </cfRule>
  </conditionalFormatting>
  <conditionalFormatting sqref="A22:B22 A42 E61 J51 O27 A28:J29 A32:J32 A31 D31:J31 D13:E13 A30:E30 G30:J30 D15:E16 A12:G12 G15:G16 I12:J16 I50:J50 I59:J59 F33 A50 D22:J22 A23:J26 A18:J19 E17:J17 A14:B14 L6:M6 L14:L15 N17 L16:M16 A59:A60 A1:J11 D42:J42 J33 A34:J41 A16:C16 A15 A44:J49 D50:F50 D59:G59 D60:J60 A52:J58 A13 D14:G14 A21:J21 F20 J20 O20 F43 J43 O43 Q1:IT61 L52:P60 L28:P32 L7:O12 P6:P12 L18:P19 N13:P16 L1:P5 A62:XFD65538 L34:P42 L21:P26 L44:P50">
    <cfRule type="containsText" dxfId="935" priority="1049" stopIfTrue="1" operator="containsText" text="Praxisprojekt">
      <formula>NOT(ISERROR(SEARCH("Praxisprojekt",A1)))</formula>
    </cfRule>
    <cfRule type="containsText" dxfId="934" priority="1050" stopIfTrue="1" operator="containsText" text="Masterarbeit">
      <formula>NOT(ISERROR(SEARCH("Masterarbeit",A1)))</formula>
    </cfRule>
    <cfRule type="containsText" dxfId="933" priority="1051" stopIfTrue="1" operator="containsText" text="Masterarbeit">
      <formula>NOT(ISERROR(SEARCH("Masterarbeit",A1)))</formula>
    </cfRule>
    <cfRule type="containsText" dxfId="932" priority="1052" stopIfTrue="1" operator="containsText" text="P 13">
      <formula>NOT(ISERROR(SEARCH("P 13",A1)))</formula>
    </cfRule>
    <cfRule type="containsText" dxfId="931" priority="1053" stopIfTrue="1" operator="containsText" text="P 13">
      <formula>NOT(ISERROR(SEARCH("P 13",A1)))</formula>
    </cfRule>
  </conditionalFormatting>
  <conditionalFormatting sqref="B31">
    <cfRule type="containsText" dxfId="930" priority="1044" stopIfTrue="1" operator="containsText" text="Prüfung">
      <formula>NOT(ISERROR(SEARCH("Prüfung",B31)))</formula>
    </cfRule>
    <cfRule type="containsText" dxfId="929" priority="1045" stopIfTrue="1" operator="containsText" text="Prüfung">
      <formula>NOT(ISERROR(SEARCH("Prüfung",B31)))</formula>
    </cfRule>
    <cfRule type="containsText" dxfId="928" priority="1046" stopIfTrue="1" operator="containsText" text="Praktikum">
      <formula>NOT(ISERROR(SEARCH("Praktikum",B31)))</formula>
    </cfRule>
    <cfRule type="containsText" dxfId="927" priority="1047" stopIfTrue="1" operator="containsText" text="PBA">
      <formula>NOT(ISERROR(SEARCH("PBA",B31)))</formula>
    </cfRule>
    <cfRule type="cellIs" dxfId="926" priority="1048" stopIfTrue="1" operator="equal">
      <formula>"PBA"</formula>
    </cfRule>
  </conditionalFormatting>
  <conditionalFormatting sqref="B31">
    <cfRule type="containsText" dxfId="925" priority="1038" stopIfTrue="1" operator="containsText" text="WS">
      <formula>NOT(ISERROR(SEARCH("WS",B31)))</formula>
    </cfRule>
    <cfRule type="containsText" dxfId="924" priority="1039" stopIfTrue="1" operator="containsText" text="Diplomierung">
      <formula>NOT(ISERROR(SEARCH("Diplomierung",B31)))</formula>
    </cfRule>
    <cfRule type="containsText" dxfId="923" priority="1040" stopIfTrue="1" operator="containsText" text="Masterthese">
      <formula>NOT(ISERROR(SEARCH("Masterthese",B31)))</formula>
    </cfRule>
    <cfRule type="containsText" dxfId="922" priority="1041" stopIfTrue="1" operator="containsText" text="Masterthese">
      <formula>NOT(ISERROR(SEARCH("Masterthese",B31)))</formula>
    </cfRule>
    <cfRule type="cellIs" dxfId="921" priority="1042" stopIfTrue="1" operator="equal">
      <formula>"Masterthese"</formula>
    </cfRule>
    <cfRule type="cellIs" dxfId="920" priority="1043" stopIfTrue="1" operator="equal">
      <formula>"Masterthese"</formula>
    </cfRule>
  </conditionalFormatting>
  <conditionalFormatting sqref="B31">
    <cfRule type="containsText" dxfId="919" priority="1033" stopIfTrue="1" operator="containsText" text="Praxisprojekt">
      <formula>NOT(ISERROR(SEARCH("Praxisprojekt",B31)))</formula>
    </cfRule>
    <cfRule type="containsText" dxfId="918" priority="1034" stopIfTrue="1" operator="containsText" text="Masterarbeit">
      <formula>NOT(ISERROR(SEARCH("Masterarbeit",B31)))</formula>
    </cfRule>
    <cfRule type="containsText" dxfId="917" priority="1035" stopIfTrue="1" operator="containsText" text="Masterarbeit">
      <formula>NOT(ISERROR(SEARCH("Masterarbeit",B31)))</formula>
    </cfRule>
    <cfRule type="containsText" dxfId="916" priority="1036" stopIfTrue="1" operator="containsText" text="P 13">
      <formula>NOT(ISERROR(SEARCH("P 13",B31)))</formula>
    </cfRule>
    <cfRule type="containsText" dxfId="915" priority="1037" stopIfTrue="1" operator="containsText" text="P 13">
      <formula>NOT(ISERROR(SEARCH("P 13",B31)))</formula>
    </cfRule>
  </conditionalFormatting>
  <conditionalFormatting sqref="B42:C42">
    <cfRule type="containsText" dxfId="914" priority="1028" stopIfTrue="1" operator="containsText" text="Prüfung">
      <formula>NOT(ISERROR(SEARCH("Prüfung",B42)))</formula>
    </cfRule>
    <cfRule type="containsText" dxfId="913" priority="1029" stopIfTrue="1" operator="containsText" text="Prüfung">
      <formula>NOT(ISERROR(SEARCH("Prüfung",B42)))</formula>
    </cfRule>
    <cfRule type="containsText" dxfId="912" priority="1030" stopIfTrue="1" operator="containsText" text="Praktikum">
      <formula>NOT(ISERROR(SEARCH("Praktikum",B42)))</formula>
    </cfRule>
    <cfRule type="containsText" dxfId="911" priority="1031" stopIfTrue="1" operator="containsText" text="PBA">
      <formula>NOT(ISERROR(SEARCH("PBA",B42)))</formula>
    </cfRule>
    <cfRule type="cellIs" dxfId="910" priority="1032" stopIfTrue="1" operator="equal">
      <formula>"PBA"</formula>
    </cfRule>
  </conditionalFormatting>
  <conditionalFormatting sqref="B42:C42">
    <cfRule type="containsText" dxfId="909" priority="1022" stopIfTrue="1" operator="containsText" text="WS">
      <formula>NOT(ISERROR(SEARCH("WS",B42)))</formula>
    </cfRule>
    <cfRule type="containsText" dxfId="908" priority="1023" stopIfTrue="1" operator="containsText" text="Diplomierung">
      <formula>NOT(ISERROR(SEARCH("Diplomierung",B42)))</formula>
    </cfRule>
    <cfRule type="containsText" dxfId="907" priority="1024" stopIfTrue="1" operator="containsText" text="Masterthese">
      <formula>NOT(ISERROR(SEARCH("Masterthese",B42)))</formula>
    </cfRule>
    <cfRule type="containsText" dxfId="906" priority="1025" stopIfTrue="1" operator="containsText" text="Masterthese">
      <formula>NOT(ISERROR(SEARCH("Masterthese",B42)))</formula>
    </cfRule>
    <cfRule type="cellIs" dxfId="905" priority="1026" stopIfTrue="1" operator="equal">
      <formula>"Masterthese"</formula>
    </cfRule>
    <cfRule type="cellIs" dxfId="904" priority="1027" stopIfTrue="1" operator="equal">
      <formula>"Masterthese"</formula>
    </cfRule>
  </conditionalFormatting>
  <conditionalFormatting sqref="B42:C42">
    <cfRule type="containsText" dxfId="903" priority="1017" stopIfTrue="1" operator="containsText" text="Praxisprojekt">
      <formula>NOT(ISERROR(SEARCH("Praxisprojekt",B42)))</formula>
    </cfRule>
    <cfRule type="containsText" dxfId="902" priority="1018" stopIfTrue="1" operator="containsText" text="Masterarbeit">
      <formula>NOT(ISERROR(SEARCH("Masterarbeit",B42)))</formula>
    </cfRule>
    <cfRule type="containsText" dxfId="901" priority="1019" stopIfTrue="1" operator="containsText" text="Masterarbeit">
      <formula>NOT(ISERROR(SEARCH("Masterarbeit",B42)))</formula>
    </cfRule>
    <cfRule type="containsText" dxfId="900" priority="1020" stopIfTrue="1" operator="containsText" text="P 13">
      <formula>NOT(ISERROR(SEARCH("P 13",B42)))</formula>
    </cfRule>
    <cfRule type="containsText" dxfId="899" priority="1021" stopIfTrue="1" operator="containsText" text="P 13">
      <formula>NOT(ISERROR(SEARCH("P 13",B42)))</formula>
    </cfRule>
  </conditionalFormatting>
  <conditionalFormatting sqref="I12:J16 D61:E61 I50:J51 G61:J61 D51:E51 I59:J59 F33 A50 A28:J32 A27:F27 I27:J27 A18:J19 E17:J17 A12:G12 L6:M6 L14:L15 N17 L16:M16 A59:A60 A1:J11 J33 A16:G16 A15 A62:K65538 A34:J42 D50:F50 D59:G59 D60:J60 A52:J58 A14:B14 A13 D13:G15 A21:J26 F20 J20 O20 A44:J49 F43 J43 O43 Q1:IT65538 L7:O12 P6:P12 L18:P19 N13:P16 L1:P5 L34:P42 L21:P32 L44:P65538">
    <cfRule type="containsText" dxfId="898" priority="1015" stopIfTrue="1" operator="containsText" text="MArb">
      <formula>NOT(ISERROR(SEARCH("MArb",A1)))</formula>
    </cfRule>
    <cfRule type="containsText" dxfId="897" priority="1016" stopIfTrue="1" operator="containsText" text="MArb">
      <formula>NOT(ISERROR(SEARCH("MArb",A1)))</formula>
    </cfRule>
  </conditionalFormatting>
  <conditionalFormatting sqref="B53">
    <cfRule type="containsText" dxfId="896" priority="1010" stopIfTrue="1" operator="containsText" text="Prüfung">
      <formula>NOT(ISERROR(SEARCH("Prüfung",B53)))</formula>
    </cfRule>
    <cfRule type="containsText" dxfId="895" priority="1011" stopIfTrue="1" operator="containsText" text="Prüfung">
      <formula>NOT(ISERROR(SEARCH("Prüfung",B53)))</formula>
    </cfRule>
    <cfRule type="containsText" dxfId="894" priority="1012" stopIfTrue="1" operator="containsText" text="Praktikum">
      <formula>NOT(ISERROR(SEARCH("Praktikum",B53)))</formula>
    </cfRule>
    <cfRule type="containsText" dxfId="893" priority="1013" stopIfTrue="1" operator="containsText" text="PBA">
      <formula>NOT(ISERROR(SEARCH("PBA",B53)))</formula>
    </cfRule>
    <cfRule type="cellIs" dxfId="892" priority="1014" stopIfTrue="1" operator="equal">
      <formula>"PBA"</formula>
    </cfRule>
  </conditionalFormatting>
  <conditionalFormatting sqref="B53">
    <cfRule type="containsText" dxfId="891" priority="1004" stopIfTrue="1" operator="containsText" text="WS">
      <formula>NOT(ISERROR(SEARCH("WS",B53)))</formula>
    </cfRule>
    <cfRule type="containsText" dxfId="890" priority="1005" stopIfTrue="1" operator="containsText" text="Diplomierung">
      <formula>NOT(ISERROR(SEARCH("Diplomierung",B53)))</formula>
    </cfRule>
    <cfRule type="containsText" dxfId="889" priority="1006" stopIfTrue="1" operator="containsText" text="Masterthese">
      <formula>NOT(ISERROR(SEARCH("Masterthese",B53)))</formula>
    </cfRule>
    <cfRule type="containsText" dxfId="888" priority="1007" stopIfTrue="1" operator="containsText" text="Masterthese">
      <formula>NOT(ISERROR(SEARCH("Masterthese",B53)))</formula>
    </cfRule>
    <cfRule type="cellIs" dxfId="887" priority="1008" stopIfTrue="1" operator="equal">
      <formula>"Masterthese"</formula>
    </cfRule>
    <cfRule type="cellIs" dxfId="886" priority="1009" stopIfTrue="1" operator="equal">
      <formula>"Masterthese"</formula>
    </cfRule>
  </conditionalFormatting>
  <conditionalFormatting sqref="B57:C57">
    <cfRule type="containsText" dxfId="885" priority="999" stopIfTrue="1" operator="containsText" text="Prüfung">
      <formula>NOT(ISERROR(SEARCH("Prüfung",B57)))</formula>
    </cfRule>
    <cfRule type="containsText" dxfId="884" priority="1000" stopIfTrue="1" operator="containsText" text="Prüfung">
      <formula>NOT(ISERROR(SEARCH("Prüfung",B57)))</formula>
    </cfRule>
    <cfRule type="containsText" dxfId="883" priority="1001" stopIfTrue="1" operator="containsText" text="Praktikum">
      <formula>NOT(ISERROR(SEARCH("Praktikum",B57)))</formula>
    </cfRule>
    <cfRule type="containsText" dxfId="882" priority="1002" stopIfTrue="1" operator="containsText" text="PBA">
      <formula>NOT(ISERROR(SEARCH("PBA",B57)))</formula>
    </cfRule>
    <cfRule type="cellIs" dxfId="881" priority="1003" stopIfTrue="1" operator="equal">
      <formula>"PBA"</formula>
    </cfRule>
  </conditionalFormatting>
  <conditionalFormatting sqref="B57:C57">
    <cfRule type="containsText" dxfId="880" priority="993" stopIfTrue="1" operator="containsText" text="WS">
      <formula>NOT(ISERROR(SEARCH("WS",B57)))</formula>
    </cfRule>
    <cfRule type="containsText" dxfId="879" priority="994" stopIfTrue="1" operator="containsText" text="Diplomierung">
      <formula>NOT(ISERROR(SEARCH("Diplomierung",B57)))</formula>
    </cfRule>
    <cfRule type="containsText" dxfId="878" priority="995" stopIfTrue="1" operator="containsText" text="Masterthese">
      <formula>NOT(ISERROR(SEARCH("Masterthese",B57)))</formula>
    </cfRule>
    <cfRule type="containsText" dxfId="877" priority="996" stopIfTrue="1" operator="containsText" text="Masterthese">
      <formula>NOT(ISERROR(SEARCH("Masterthese",B57)))</formula>
    </cfRule>
    <cfRule type="cellIs" dxfId="876" priority="997" stopIfTrue="1" operator="equal">
      <formula>"Masterthese"</formula>
    </cfRule>
    <cfRule type="cellIs" dxfId="875" priority="998" stopIfTrue="1" operator="equal">
      <formula>"Masterthese"</formula>
    </cfRule>
  </conditionalFormatting>
  <conditionalFormatting sqref="H53">
    <cfRule type="containsText" dxfId="874" priority="943" stopIfTrue="1" operator="containsText" text="Prüfung">
      <formula>NOT(ISERROR(SEARCH("Prüfung",H53)))</formula>
    </cfRule>
    <cfRule type="containsText" dxfId="873" priority="944" stopIfTrue="1" operator="containsText" text="Prüfung">
      <formula>NOT(ISERROR(SEARCH("Prüfung",H53)))</formula>
    </cfRule>
    <cfRule type="containsText" dxfId="872" priority="945" stopIfTrue="1" operator="containsText" text="Praktikum">
      <formula>NOT(ISERROR(SEARCH("Praktikum",H53)))</formula>
    </cfRule>
    <cfRule type="containsText" dxfId="871" priority="946" stopIfTrue="1" operator="containsText" text="PBA">
      <formula>NOT(ISERROR(SEARCH("PBA",H53)))</formula>
    </cfRule>
    <cfRule type="cellIs" dxfId="870" priority="947" stopIfTrue="1" operator="equal">
      <formula>"PBA"</formula>
    </cfRule>
  </conditionalFormatting>
  <conditionalFormatting sqref="H53">
    <cfRule type="containsText" dxfId="869" priority="937" stopIfTrue="1" operator="containsText" text="WS">
      <formula>NOT(ISERROR(SEARCH("WS",H53)))</formula>
    </cfRule>
    <cfRule type="containsText" dxfId="868" priority="938" stopIfTrue="1" operator="containsText" text="Diplomierung">
      <formula>NOT(ISERROR(SEARCH("Diplomierung",H53)))</formula>
    </cfRule>
    <cfRule type="containsText" dxfId="867" priority="939" stopIfTrue="1" operator="containsText" text="Masterthese">
      <formula>NOT(ISERROR(SEARCH("Masterthese",H53)))</formula>
    </cfRule>
    <cfRule type="containsText" dxfId="866" priority="940" stopIfTrue="1" operator="containsText" text="Masterthese">
      <formula>NOT(ISERROR(SEARCH("Masterthese",H53)))</formula>
    </cfRule>
    <cfRule type="cellIs" dxfId="865" priority="941" stopIfTrue="1" operator="equal">
      <formula>"Masterthese"</formula>
    </cfRule>
    <cfRule type="cellIs" dxfId="864" priority="942" stopIfTrue="1" operator="equal">
      <formula>"Masterthese"</formula>
    </cfRule>
  </conditionalFormatting>
  <conditionalFormatting sqref="G53">
    <cfRule type="containsText" dxfId="863" priority="932" stopIfTrue="1" operator="containsText" text="Prüfung">
      <formula>NOT(ISERROR(SEARCH("Prüfung",G53)))</formula>
    </cfRule>
    <cfRule type="containsText" dxfId="862" priority="933" stopIfTrue="1" operator="containsText" text="Prüfung">
      <formula>NOT(ISERROR(SEARCH("Prüfung",G53)))</formula>
    </cfRule>
    <cfRule type="containsText" dxfId="861" priority="934" stopIfTrue="1" operator="containsText" text="Praktikum">
      <formula>NOT(ISERROR(SEARCH("Praktikum",G53)))</formula>
    </cfRule>
    <cfRule type="containsText" dxfId="860" priority="935" stopIfTrue="1" operator="containsText" text="PBA">
      <formula>NOT(ISERROR(SEARCH("PBA",G53)))</formula>
    </cfRule>
    <cfRule type="cellIs" dxfId="859" priority="936" stopIfTrue="1" operator="equal">
      <formula>"PBA"</formula>
    </cfRule>
  </conditionalFormatting>
  <conditionalFormatting sqref="G53">
    <cfRule type="containsText" dxfId="858" priority="926" stopIfTrue="1" operator="containsText" text="WS">
      <formula>NOT(ISERROR(SEARCH("WS",G53)))</formula>
    </cfRule>
    <cfRule type="containsText" dxfId="857" priority="927" stopIfTrue="1" operator="containsText" text="Diplomierung">
      <formula>NOT(ISERROR(SEARCH("Diplomierung",G53)))</formula>
    </cfRule>
    <cfRule type="containsText" dxfId="856" priority="928" stopIfTrue="1" operator="containsText" text="Masterthese">
      <formula>NOT(ISERROR(SEARCH("Masterthese",G53)))</formula>
    </cfRule>
    <cfRule type="containsText" dxfId="855" priority="929" stopIfTrue="1" operator="containsText" text="Masterthese">
      <formula>NOT(ISERROR(SEARCH("Masterthese",G53)))</formula>
    </cfRule>
    <cfRule type="cellIs" dxfId="854" priority="930" stopIfTrue="1" operator="equal">
      <formula>"Masterthese"</formula>
    </cfRule>
    <cfRule type="cellIs" dxfId="853" priority="931" stopIfTrue="1" operator="equal">
      <formula>"Masterthese"</formula>
    </cfRule>
  </conditionalFormatting>
  <conditionalFormatting sqref="G58:H58">
    <cfRule type="containsText" dxfId="852" priority="921" stopIfTrue="1" operator="containsText" text="Prüfung">
      <formula>NOT(ISERROR(SEARCH("Prüfung",G58)))</formula>
    </cfRule>
    <cfRule type="containsText" dxfId="851" priority="922" stopIfTrue="1" operator="containsText" text="Prüfung">
      <formula>NOT(ISERROR(SEARCH("Prüfung",G58)))</formula>
    </cfRule>
    <cfRule type="containsText" dxfId="850" priority="923" stopIfTrue="1" operator="containsText" text="Praktikum">
      <formula>NOT(ISERROR(SEARCH("Praktikum",G58)))</formula>
    </cfRule>
    <cfRule type="containsText" dxfId="849" priority="924" stopIfTrue="1" operator="containsText" text="PBA">
      <formula>NOT(ISERROR(SEARCH("PBA",G58)))</formula>
    </cfRule>
    <cfRule type="cellIs" dxfId="848" priority="925" stopIfTrue="1" operator="equal">
      <formula>"PBA"</formula>
    </cfRule>
  </conditionalFormatting>
  <conditionalFormatting sqref="G58:H58">
    <cfRule type="containsText" dxfId="847" priority="915" stopIfTrue="1" operator="containsText" text="WS">
      <formula>NOT(ISERROR(SEARCH("WS",G58)))</formula>
    </cfRule>
    <cfRule type="containsText" dxfId="846" priority="916" stopIfTrue="1" operator="containsText" text="Diplomierung">
      <formula>NOT(ISERROR(SEARCH("Diplomierung",G58)))</formula>
    </cfRule>
    <cfRule type="containsText" dxfId="845" priority="917" stopIfTrue="1" operator="containsText" text="Masterthese">
      <formula>NOT(ISERROR(SEARCH("Masterthese",G58)))</formula>
    </cfRule>
    <cfRule type="containsText" dxfId="844" priority="918" stopIfTrue="1" operator="containsText" text="Masterthese">
      <formula>NOT(ISERROR(SEARCH("Masterthese",G58)))</formula>
    </cfRule>
    <cfRule type="cellIs" dxfId="843" priority="919" stopIfTrue="1" operator="equal">
      <formula>"Masterthese"</formula>
    </cfRule>
    <cfRule type="cellIs" dxfId="842" priority="920" stopIfTrue="1" operator="equal">
      <formula>"Masterthese"</formula>
    </cfRule>
  </conditionalFormatting>
  <conditionalFormatting sqref="K28:K29 K14 K17:K26 K1:K12 K31:K50 K52:K60">
    <cfRule type="containsText" dxfId="841" priority="910" stopIfTrue="1" operator="containsText" text="Prüfung">
      <formula>NOT(ISERROR(SEARCH("Prüfung",K1)))</formula>
    </cfRule>
    <cfRule type="containsText" dxfId="840" priority="911" stopIfTrue="1" operator="containsText" text="Prüfung">
      <formula>NOT(ISERROR(SEARCH("Prüfung",K1)))</formula>
    </cfRule>
    <cfRule type="containsText" dxfId="839" priority="912" stopIfTrue="1" operator="containsText" text="Praktikum">
      <formula>NOT(ISERROR(SEARCH("Praktikum",K1)))</formula>
    </cfRule>
    <cfRule type="containsText" dxfId="838" priority="913" stopIfTrue="1" operator="containsText" text="PBA">
      <formula>NOT(ISERROR(SEARCH("PBA",K1)))</formula>
    </cfRule>
    <cfRule type="cellIs" dxfId="837" priority="914" stopIfTrue="1" operator="equal">
      <formula>"PBA"</formula>
    </cfRule>
  </conditionalFormatting>
  <conditionalFormatting sqref="K28:K29 K14 K17:K26 K1:K12 K31:K50 K52:K60">
    <cfRule type="containsText" dxfId="836" priority="903" stopIfTrue="1" operator="containsText" text="WS">
      <formula>NOT(ISERROR(SEARCH("WS",K1)))</formula>
    </cfRule>
    <cfRule type="containsText" dxfId="835" priority="904" stopIfTrue="1" operator="containsText" text="Diplomierung">
      <formula>NOT(ISERROR(SEARCH("Diplomierung",K1)))</formula>
    </cfRule>
    <cfRule type="containsText" dxfId="834" priority="905" stopIfTrue="1" operator="containsText" text="Masterthese">
      <formula>NOT(ISERROR(SEARCH("Masterthese",K1)))</formula>
    </cfRule>
    <cfRule type="containsText" dxfId="833" priority="906" stopIfTrue="1" operator="containsText" text="Masterthese">
      <formula>NOT(ISERROR(SEARCH("Masterthese",K1)))</formula>
    </cfRule>
    <cfRule type="cellIs" dxfId="832" priority="907" stopIfTrue="1" operator="equal">
      <formula>"Masterthese"</formula>
    </cfRule>
    <cfRule type="cellIs" dxfId="831" priority="909" stopIfTrue="1" operator="equal">
      <formula>"Masterthese"</formula>
    </cfRule>
  </conditionalFormatting>
  <conditionalFormatting sqref="K1">
    <cfRule type="cellIs" dxfId="830" priority="908" stopIfTrue="1" operator="equal">
      <formula>"Masterthese"</formula>
    </cfRule>
  </conditionalFormatting>
  <conditionalFormatting sqref="K28:K29 K14 K17:K26 K1:K12 K31:K50 K52:K60">
    <cfRule type="containsText" dxfId="829" priority="898" stopIfTrue="1" operator="containsText" text="Praxisprojekt">
      <formula>NOT(ISERROR(SEARCH("Praxisprojekt",K1)))</formula>
    </cfRule>
    <cfRule type="containsText" dxfId="828" priority="899" stopIfTrue="1" operator="containsText" text="Masterarbeit">
      <formula>NOT(ISERROR(SEARCH("Masterarbeit",K1)))</formula>
    </cfRule>
    <cfRule type="containsText" dxfId="827" priority="900" stopIfTrue="1" operator="containsText" text="Masterarbeit">
      <formula>NOT(ISERROR(SEARCH("Masterarbeit",K1)))</formula>
    </cfRule>
    <cfRule type="containsText" dxfId="826" priority="901" stopIfTrue="1" operator="containsText" text="P 13">
      <formula>NOT(ISERROR(SEARCH("P 13",K1)))</formula>
    </cfRule>
    <cfRule type="containsText" dxfId="825" priority="902" stopIfTrue="1" operator="containsText" text="P 13">
      <formula>NOT(ISERROR(SEARCH("P 13",K1)))</formula>
    </cfRule>
  </conditionalFormatting>
  <conditionalFormatting sqref="K1:K50 K52:K60">
    <cfRule type="containsText" dxfId="824" priority="896" stopIfTrue="1" operator="containsText" text="MArb">
      <formula>NOT(ISERROR(SEARCH("MArb",K1)))</formula>
    </cfRule>
    <cfRule type="containsText" dxfId="823" priority="897" stopIfTrue="1" operator="containsText" text="MArb">
      <formula>NOT(ISERROR(SEARCH("MArb",K1)))</formula>
    </cfRule>
  </conditionalFormatting>
  <conditionalFormatting sqref="H49">
    <cfRule type="containsText" dxfId="822" priority="891" stopIfTrue="1" operator="containsText" text="Prüfung">
      <formula>NOT(ISERROR(SEARCH("Prüfung",H49)))</formula>
    </cfRule>
    <cfRule type="containsText" dxfId="821" priority="892" stopIfTrue="1" operator="containsText" text="Prüfung">
      <formula>NOT(ISERROR(SEARCH("Prüfung",H49)))</formula>
    </cfRule>
    <cfRule type="containsText" dxfId="820" priority="893" stopIfTrue="1" operator="containsText" text="Praktikum">
      <formula>NOT(ISERROR(SEARCH("Praktikum",H49)))</formula>
    </cfRule>
    <cfRule type="containsText" dxfId="819" priority="894" stopIfTrue="1" operator="containsText" text="PBA">
      <formula>NOT(ISERROR(SEARCH("PBA",H49)))</formula>
    </cfRule>
    <cfRule type="cellIs" dxfId="818" priority="895" stopIfTrue="1" operator="equal">
      <formula>"PBA"</formula>
    </cfRule>
  </conditionalFormatting>
  <conditionalFormatting sqref="H49">
    <cfRule type="containsText" dxfId="817" priority="885" stopIfTrue="1" operator="containsText" text="WS">
      <formula>NOT(ISERROR(SEARCH("WS",H49)))</formula>
    </cfRule>
    <cfRule type="containsText" dxfId="816" priority="886" stopIfTrue="1" operator="containsText" text="Diplomierung">
      <formula>NOT(ISERROR(SEARCH("Diplomierung",H49)))</formula>
    </cfRule>
    <cfRule type="containsText" dxfId="815" priority="887" stopIfTrue="1" operator="containsText" text="Masterthese">
      <formula>NOT(ISERROR(SEARCH("Masterthese",H49)))</formula>
    </cfRule>
    <cfRule type="containsText" dxfId="814" priority="888" stopIfTrue="1" operator="containsText" text="Masterthese">
      <formula>NOT(ISERROR(SEARCH("Masterthese",H49)))</formula>
    </cfRule>
    <cfRule type="cellIs" dxfId="813" priority="889" stopIfTrue="1" operator="equal">
      <formula>"Masterthese"</formula>
    </cfRule>
    <cfRule type="cellIs" dxfId="812" priority="890" stopIfTrue="1" operator="equal">
      <formula>"Masterthese"</formula>
    </cfRule>
  </conditionalFormatting>
  <conditionalFormatting sqref="H53">
    <cfRule type="containsText" dxfId="811" priority="862" stopIfTrue="1" operator="containsText" text="Prüfung">
      <formula>NOT(ISERROR(SEARCH("Prüfung",H53)))</formula>
    </cfRule>
    <cfRule type="containsText" dxfId="810" priority="863" stopIfTrue="1" operator="containsText" text="Prüfung">
      <formula>NOT(ISERROR(SEARCH("Prüfung",H53)))</formula>
    </cfRule>
    <cfRule type="containsText" dxfId="809" priority="864" stopIfTrue="1" operator="containsText" text="Praktikum">
      <formula>NOT(ISERROR(SEARCH("Praktikum",H53)))</formula>
    </cfRule>
    <cfRule type="containsText" dxfId="808" priority="865" stopIfTrue="1" operator="containsText" text="PBA">
      <formula>NOT(ISERROR(SEARCH("PBA",H53)))</formula>
    </cfRule>
    <cfRule type="cellIs" dxfId="807" priority="866" stopIfTrue="1" operator="equal">
      <formula>"PBA"</formula>
    </cfRule>
  </conditionalFormatting>
  <conditionalFormatting sqref="H53">
    <cfRule type="containsText" dxfId="806" priority="856" stopIfTrue="1" operator="containsText" text="WS">
      <formula>NOT(ISERROR(SEARCH("WS",H53)))</formula>
    </cfRule>
    <cfRule type="containsText" dxfId="805" priority="857" stopIfTrue="1" operator="containsText" text="Diplomierung">
      <formula>NOT(ISERROR(SEARCH("Diplomierung",H53)))</formula>
    </cfRule>
    <cfRule type="containsText" dxfId="804" priority="858" stopIfTrue="1" operator="containsText" text="Masterthese">
      <formula>NOT(ISERROR(SEARCH("Masterthese",H53)))</formula>
    </cfRule>
    <cfRule type="containsText" dxfId="803" priority="859" stopIfTrue="1" operator="containsText" text="Masterthese">
      <formula>NOT(ISERROR(SEARCH("Masterthese",H53)))</formula>
    </cfRule>
    <cfRule type="cellIs" dxfId="802" priority="860" stopIfTrue="1" operator="equal">
      <formula>"Masterthese"</formula>
    </cfRule>
    <cfRule type="cellIs" dxfId="801" priority="861" stopIfTrue="1" operator="equal">
      <formula>"Masterthese"</formula>
    </cfRule>
  </conditionalFormatting>
  <conditionalFormatting sqref="B58">
    <cfRule type="containsText" dxfId="800" priority="851" stopIfTrue="1" operator="containsText" text="Prüfung">
      <formula>NOT(ISERROR(SEARCH("Prüfung",B58)))</formula>
    </cfRule>
    <cfRule type="containsText" dxfId="799" priority="852" stopIfTrue="1" operator="containsText" text="Prüfung">
      <formula>NOT(ISERROR(SEARCH("Prüfung",B58)))</formula>
    </cfRule>
    <cfRule type="containsText" dxfId="798" priority="853" stopIfTrue="1" operator="containsText" text="Praktikum">
      <formula>NOT(ISERROR(SEARCH("Praktikum",B58)))</formula>
    </cfRule>
    <cfRule type="containsText" dxfId="797" priority="854" stopIfTrue="1" operator="containsText" text="PBA">
      <formula>NOT(ISERROR(SEARCH("PBA",B58)))</formula>
    </cfRule>
    <cfRule type="cellIs" dxfId="796" priority="855" stopIfTrue="1" operator="equal">
      <formula>"PBA"</formula>
    </cfRule>
  </conditionalFormatting>
  <conditionalFormatting sqref="B58">
    <cfRule type="containsText" dxfId="795" priority="845" stopIfTrue="1" operator="containsText" text="WS">
      <formula>NOT(ISERROR(SEARCH("WS",B58)))</formula>
    </cfRule>
    <cfRule type="containsText" dxfId="794" priority="846" stopIfTrue="1" operator="containsText" text="Diplomierung">
      <formula>NOT(ISERROR(SEARCH("Diplomierung",B58)))</formula>
    </cfRule>
    <cfRule type="containsText" dxfId="793" priority="847" stopIfTrue="1" operator="containsText" text="Masterthese">
      <formula>NOT(ISERROR(SEARCH("Masterthese",B58)))</formula>
    </cfRule>
    <cfRule type="containsText" dxfId="792" priority="848" stopIfTrue="1" operator="containsText" text="Masterthese">
      <formula>NOT(ISERROR(SEARCH("Masterthese",B58)))</formula>
    </cfRule>
    <cfRule type="cellIs" dxfId="791" priority="849" stopIfTrue="1" operator="equal">
      <formula>"Masterthese"</formula>
    </cfRule>
    <cfRule type="cellIs" dxfId="790" priority="850" stopIfTrue="1" operator="equal">
      <formula>"Masterthese"</formula>
    </cfRule>
  </conditionalFormatting>
  <conditionalFormatting sqref="B58:C58">
    <cfRule type="containsText" dxfId="789" priority="840" stopIfTrue="1" operator="containsText" text="Prüfung">
      <formula>NOT(ISERROR(SEARCH("Prüfung",B58)))</formula>
    </cfRule>
    <cfRule type="containsText" dxfId="788" priority="841" stopIfTrue="1" operator="containsText" text="Prüfung">
      <formula>NOT(ISERROR(SEARCH("Prüfung",B58)))</formula>
    </cfRule>
    <cfRule type="containsText" dxfId="787" priority="842" stopIfTrue="1" operator="containsText" text="Praktikum">
      <formula>NOT(ISERROR(SEARCH("Praktikum",B58)))</formula>
    </cfRule>
    <cfRule type="containsText" dxfId="786" priority="843" stopIfTrue="1" operator="containsText" text="PBA">
      <formula>NOT(ISERROR(SEARCH("PBA",B58)))</formula>
    </cfRule>
    <cfRule type="cellIs" dxfId="785" priority="844" stopIfTrue="1" operator="equal">
      <formula>"PBA"</formula>
    </cfRule>
  </conditionalFormatting>
  <conditionalFormatting sqref="B58:C58">
    <cfRule type="containsText" dxfId="784" priority="834" stopIfTrue="1" operator="containsText" text="WS">
      <formula>NOT(ISERROR(SEARCH("WS",B58)))</formula>
    </cfRule>
    <cfRule type="containsText" dxfId="783" priority="835" stopIfTrue="1" operator="containsText" text="Diplomierung">
      <formula>NOT(ISERROR(SEARCH("Diplomierung",B58)))</formula>
    </cfRule>
    <cfRule type="containsText" dxfId="782" priority="836" stopIfTrue="1" operator="containsText" text="Masterthese">
      <formula>NOT(ISERROR(SEARCH("Masterthese",B58)))</formula>
    </cfRule>
    <cfRule type="containsText" dxfId="781" priority="837" stopIfTrue="1" operator="containsText" text="Masterthese">
      <formula>NOT(ISERROR(SEARCH("Masterthese",B58)))</formula>
    </cfRule>
    <cfRule type="cellIs" dxfId="780" priority="838" stopIfTrue="1" operator="equal">
      <formula>"Masterthese"</formula>
    </cfRule>
    <cfRule type="cellIs" dxfId="779" priority="839" stopIfTrue="1" operator="equal">
      <formula>"Masterthese"</formula>
    </cfRule>
  </conditionalFormatting>
  <conditionalFormatting sqref="B57:C57">
    <cfRule type="containsText" dxfId="778" priority="829" stopIfTrue="1" operator="containsText" text="Prüfung">
      <formula>NOT(ISERROR(SEARCH("Prüfung",B57)))</formula>
    </cfRule>
    <cfRule type="containsText" dxfId="777" priority="830" stopIfTrue="1" operator="containsText" text="Prüfung">
      <formula>NOT(ISERROR(SEARCH("Prüfung",B57)))</formula>
    </cfRule>
    <cfRule type="containsText" dxfId="776" priority="831" stopIfTrue="1" operator="containsText" text="Praktikum">
      <formula>NOT(ISERROR(SEARCH("Praktikum",B57)))</formula>
    </cfRule>
    <cfRule type="containsText" dxfId="775" priority="832" stopIfTrue="1" operator="containsText" text="PBA">
      <formula>NOT(ISERROR(SEARCH("PBA",B57)))</formula>
    </cfRule>
    <cfRule type="cellIs" dxfId="774" priority="833" stopIfTrue="1" operator="equal">
      <formula>"PBA"</formula>
    </cfRule>
  </conditionalFormatting>
  <conditionalFormatting sqref="B57:C57">
    <cfRule type="containsText" dxfId="773" priority="823" stopIfTrue="1" operator="containsText" text="WS">
      <formula>NOT(ISERROR(SEARCH("WS",B57)))</formula>
    </cfRule>
    <cfRule type="containsText" dxfId="772" priority="824" stopIfTrue="1" operator="containsText" text="Diplomierung">
      <formula>NOT(ISERROR(SEARCH("Diplomierung",B57)))</formula>
    </cfRule>
    <cfRule type="containsText" dxfId="771" priority="825" stopIfTrue="1" operator="containsText" text="Masterthese">
      <formula>NOT(ISERROR(SEARCH("Masterthese",B57)))</formula>
    </cfRule>
    <cfRule type="containsText" dxfId="770" priority="826" stopIfTrue="1" operator="containsText" text="Masterthese">
      <formula>NOT(ISERROR(SEARCH("Masterthese",B57)))</formula>
    </cfRule>
    <cfRule type="cellIs" dxfId="769" priority="827" stopIfTrue="1" operator="equal">
      <formula>"Masterthese"</formula>
    </cfRule>
    <cfRule type="cellIs" dxfId="768" priority="828" stopIfTrue="1" operator="equal">
      <formula>"Masterthese"</formula>
    </cfRule>
  </conditionalFormatting>
  <conditionalFormatting sqref="B57">
    <cfRule type="containsText" dxfId="767" priority="818" stopIfTrue="1" operator="containsText" text="Prüfung">
      <formula>NOT(ISERROR(SEARCH("Prüfung",B57)))</formula>
    </cfRule>
    <cfRule type="containsText" dxfId="766" priority="819" stopIfTrue="1" operator="containsText" text="Prüfung">
      <formula>NOT(ISERROR(SEARCH("Prüfung",B57)))</formula>
    </cfRule>
    <cfRule type="containsText" dxfId="765" priority="820" stopIfTrue="1" operator="containsText" text="Praktikum">
      <formula>NOT(ISERROR(SEARCH("Praktikum",B57)))</formula>
    </cfRule>
    <cfRule type="containsText" dxfId="764" priority="821" stopIfTrue="1" operator="containsText" text="PBA">
      <formula>NOT(ISERROR(SEARCH("PBA",B57)))</formula>
    </cfRule>
    <cfRule type="cellIs" dxfId="763" priority="822" stopIfTrue="1" operator="equal">
      <formula>"PBA"</formula>
    </cfRule>
  </conditionalFormatting>
  <conditionalFormatting sqref="B57">
    <cfRule type="containsText" dxfId="762" priority="812" stopIfTrue="1" operator="containsText" text="WS">
      <formula>NOT(ISERROR(SEARCH("WS",B57)))</formula>
    </cfRule>
    <cfRule type="containsText" dxfId="761" priority="813" stopIfTrue="1" operator="containsText" text="Diplomierung">
      <formula>NOT(ISERROR(SEARCH("Diplomierung",B57)))</formula>
    </cfRule>
    <cfRule type="containsText" dxfId="760" priority="814" stopIfTrue="1" operator="containsText" text="Masterthese">
      <formula>NOT(ISERROR(SEARCH("Masterthese",B57)))</formula>
    </cfRule>
    <cfRule type="containsText" dxfId="759" priority="815" stopIfTrue="1" operator="containsText" text="Masterthese">
      <formula>NOT(ISERROR(SEARCH("Masterthese",B57)))</formula>
    </cfRule>
    <cfRule type="cellIs" dxfId="758" priority="816" stopIfTrue="1" operator="equal">
      <formula>"Masterthese"</formula>
    </cfRule>
    <cfRule type="cellIs" dxfId="757" priority="817" stopIfTrue="1" operator="equal">
      <formula>"Masterthese"</formula>
    </cfRule>
  </conditionalFormatting>
  <conditionalFormatting sqref="H12">
    <cfRule type="containsText" dxfId="756" priority="771" stopIfTrue="1" operator="containsText" text="Prüfung">
      <formula>NOT(ISERROR(SEARCH("Prüfung",H12)))</formula>
    </cfRule>
    <cfRule type="containsText" dxfId="755" priority="772" stopIfTrue="1" operator="containsText" text="Prüfung">
      <formula>NOT(ISERROR(SEARCH("Prüfung",H12)))</formula>
    </cfRule>
    <cfRule type="containsText" dxfId="754" priority="773" stopIfTrue="1" operator="containsText" text="Praktikum">
      <formula>NOT(ISERROR(SEARCH("Praktikum",H12)))</formula>
    </cfRule>
    <cfRule type="containsText" dxfId="753" priority="774" stopIfTrue="1" operator="containsText" text="PBA">
      <formula>NOT(ISERROR(SEARCH("PBA",H12)))</formula>
    </cfRule>
    <cfRule type="cellIs" dxfId="752" priority="775" stopIfTrue="1" operator="equal">
      <formula>"PBA"</formula>
    </cfRule>
  </conditionalFormatting>
  <conditionalFormatting sqref="H12">
    <cfRule type="containsText" dxfId="751" priority="765" stopIfTrue="1" operator="containsText" text="WS">
      <formula>NOT(ISERROR(SEARCH("WS",H12)))</formula>
    </cfRule>
    <cfRule type="containsText" dxfId="750" priority="766" stopIfTrue="1" operator="containsText" text="Diplomierung">
      <formula>NOT(ISERROR(SEARCH("Diplomierung",H12)))</formula>
    </cfRule>
    <cfRule type="containsText" dxfId="749" priority="767" stopIfTrue="1" operator="containsText" text="Masterthese">
      <formula>NOT(ISERROR(SEARCH("Masterthese",H12)))</formula>
    </cfRule>
    <cfRule type="containsText" dxfId="748" priority="768" stopIfTrue="1" operator="containsText" text="Masterthese">
      <formula>NOT(ISERROR(SEARCH("Masterthese",H12)))</formula>
    </cfRule>
    <cfRule type="cellIs" dxfId="747" priority="769" stopIfTrue="1" operator="equal">
      <formula>"Masterthese"</formula>
    </cfRule>
    <cfRule type="cellIs" dxfId="746" priority="770" stopIfTrue="1" operator="equal">
      <formula>"Masterthese"</formula>
    </cfRule>
  </conditionalFormatting>
  <conditionalFormatting sqref="H12">
    <cfRule type="containsText" dxfId="745" priority="760" stopIfTrue="1" operator="containsText" text="Praxisprojekt">
      <formula>NOT(ISERROR(SEARCH("Praxisprojekt",H12)))</formula>
    </cfRule>
    <cfRule type="containsText" dxfId="744" priority="761" stopIfTrue="1" operator="containsText" text="Masterarbeit">
      <formula>NOT(ISERROR(SEARCH("Masterarbeit",H12)))</formula>
    </cfRule>
    <cfRule type="containsText" dxfId="743" priority="762" stopIfTrue="1" operator="containsText" text="Masterarbeit">
      <formula>NOT(ISERROR(SEARCH("Masterarbeit",H12)))</formula>
    </cfRule>
    <cfRule type="containsText" dxfId="742" priority="763" stopIfTrue="1" operator="containsText" text="P 13">
      <formula>NOT(ISERROR(SEARCH("P 13",H12)))</formula>
    </cfRule>
    <cfRule type="containsText" dxfId="741" priority="764" stopIfTrue="1" operator="containsText" text="P 13">
      <formula>NOT(ISERROR(SEARCH("P 13",H12)))</formula>
    </cfRule>
  </conditionalFormatting>
  <conditionalFormatting sqref="H12">
    <cfRule type="containsText" dxfId="740" priority="758" stopIfTrue="1" operator="containsText" text="MArb">
      <formula>NOT(ISERROR(SEARCH("MArb",H12)))</formula>
    </cfRule>
    <cfRule type="containsText" dxfId="739" priority="759" stopIfTrue="1" operator="containsText" text="MArb">
      <formula>NOT(ISERROR(SEARCH("MArb",H12)))</formula>
    </cfRule>
  </conditionalFormatting>
  <conditionalFormatting sqref="G54">
    <cfRule type="containsText" dxfId="738" priority="753" stopIfTrue="1" operator="containsText" text="Prüfung">
      <formula>NOT(ISERROR(SEARCH("Prüfung",G54)))</formula>
    </cfRule>
    <cfRule type="containsText" dxfId="737" priority="754" stopIfTrue="1" operator="containsText" text="Prüfung">
      <formula>NOT(ISERROR(SEARCH("Prüfung",G54)))</formula>
    </cfRule>
    <cfRule type="containsText" dxfId="736" priority="755" stopIfTrue="1" operator="containsText" text="Praktikum">
      <formula>NOT(ISERROR(SEARCH("Praktikum",G54)))</formula>
    </cfRule>
    <cfRule type="containsText" dxfId="735" priority="756" stopIfTrue="1" operator="containsText" text="PBA">
      <formula>NOT(ISERROR(SEARCH("PBA",G54)))</formula>
    </cfRule>
    <cfRule type="cellIs" dxfId="734" priority="757" stopIfTrue="1" operator="equal">
      <formula>"PBA"</formula>
    </cfRule>
  </conditionalFormatting>
  <conditionalFormatting sqref="G54">
    <cfRule type="containsText" dxfId="733" priority="747" stopIfTrue="1" operator="containsText" text="WS">
      <formula>NOT(ISERROR(SEARCH("WS",G54)))</formula>
    </cfRule>
    <cfRule type="containsText" dxfId="732" priority="748" stopIfTrue="1" operator="containsText" text="Diplomierung">
      <formula>NOT(ISERROR(SEARCH("Diplomierung",G54)))</formula>
    </cfRule>
    <cfRule type="containsText" dxfId="731" priority="749" stopIfTrue="1" operator="containsText" text="Masterthese">
      <formula>NOT(ISERROR(SEARCH("Masterthese",G54)))</formula>
    </cfRule>
    <cfRule type="containsText" dxfId="730" priority="750" stopIfTrue="1" operator="containsText" text="Masterthese">
      <formula>NOT(ISERROR(SEARCH("Masterthese",G54)))</formula>
    </cfRule>
    <cfRule type="cellIs" dxfId="729" priority="751" stopIfTrue="1" operator="equal">
      <formula>"Masterthese"</formula>
    </cfRule>
    <cfRule type="cellIs" dxfId="728" priority="752" stopIfTrue="1" operator="equal">
      <formula>"Masterthese"</formula>
    </cfRule>
  </conditionalFormatting>
  <conditionalFormatting sqref="G54">
    <cfRule type="containsText" dxfId="727" priority="742" stopIfTrue="1" operator="containsText" text="Prüfung">
      <formula>NOT(ISERROR(SEARCH("Prüfung",G54)))</formula>
    </cfRule>
    <cfRule type="containsText" dxfId="726" priority="743" stopIfTrue="1" operator="containsText" text="Prüfung">
      <formula>NOT(ISERROR(SEARCH("Prüfung",G54)))</formula>
    </cfRule>
    <cfRule type="containsText" dxfId="725" priority="744" stopIfTrue="1" operator="containsText" text="Praktikum">
      <formula>NOT(ISERROR(SEARCH("Praktikum",G54)))</formula>
    </cfRule>
    <cfRule type="containsText" dxfId="724" priority="745" stopIfTrue="1" operator="containsText" text="PBA">
      <formula>NOT(ISERROR(SEARCH("PBA",G54)))</formula>
    </cfRule>
    <cfRule type="cellIs" dxfId="723" priority="746" stopIfTrue="1" operator="equal">
      <formula>"PBA"</formula>
    </cfRule>
  </conditionalFormatting>
  <conditionalFormatting sqref="G54">
    <cfRule type="containsText" dxfId="722" priority="736" stopIfTrue="1" operator="containsText" text="WS">
      <formula>NOT(ISERROR(SEARCH("WS",G54)))</formula>
    </cfRule>
    <cfRule type="containsText" dxfId="721" priority="737" stopIfTrue="1" operator="containsText" text="Diplomierung">
      <formula>NOT(ISERROR(SEARCH("Diplomierung",G54)))</formula>
    </cfRule>
    <cfRule type="containsText" dxfId="720" priority="738" stopIfTrue="1" operator="containsText" text="Masterthese">
      <formula>NOT(ISERROR(SEARCH("Masterthese",G54)))</formula>
    </cfRule>
    <cfRule type="containsText" dxfId="719" priority="739" stopIfTrue="1" operator="containsText" text="Masterthese">
      <formula>NOT(ISERROR(SEARCH("Masterthese",G54)))</formula>
    </cfRule>
    <cfRule type="cellIs" dxfId="718" priority="740" stopIfTrue="1" operator="equal">
      <formula>"Masterthese"</formula>
    </cfRule>
    <cfRule type="cellIs" dxfId="717" priority="741" stopIfTrue="1" operator="equal">
      <formula>"Masterthese"</formula>
    </cfRule>
  </conditionalFormatting>
  <conditionalFormatting sqref="H54">
    <cfRule type="containsText" dxfId="716" priority="731" stopIfTrue="1" operator="containsText" text="Prüfung">
      <formula>NOT(ISERROR(SEARCH("Prüfung",H54)))</formula>
    </cfRule>
    <cfRule type="containsText" dxfId="715" priority="732" stopIfTrue="1" operator="containsText" text="Prüfung">
      <formula>NOT(ISERROR(SEARCH("Prüfung",H54)))</formula>
    </cfRule>
    <cfRule type="containsText" dxfId="714" priority="733" stopIfTrue="1" operator="containsText" text="Praktikum">
      <formula>NOT(ISERROR(SEARCH("Praktikum",H54)))</formula>
    </cfRule>
    <cfRule type="containsText" dxfId="713" priority="734" stopIfTrue="1" operator="containsText" text="PBA">
      <formula>NOT(ISERROR(SEARCH("PBA",H54)))</formula>
    </cfRule>
    <cfRule type="cellIs" dxfId="712" priority="735" stopIfTrue="1" operator="equal">
      <formula>"PBA"</formula>
    </cfRule>
  </conditionalFormatting>
  <conditionalFormatting sqref="H54">
    <cfRule type="containsText" dxfId="711" priority="725" stopIfTrue="1" operator="containsText" text="WS">
      <formula>NOT(ISERROR(SEARCH("WS",H54)))</formula>
    </cfRule>
    <cfRule type="containsText" dxfId="710" priority="726" stopIfTrue="1" operator="containsText" text="Diplomierung">
      <formula>NOT(ISERROR(SEARCH("Diplomierung",H54)))</formula>
    </cfRule>
    <cfRule type="containsText" dxfId="709" priority="727" stopIfTrue="1" operator="containsText" text="Masterthese">
      <formula>NOT(ISERROR(SEARCH("Masterthese",H54)))</formula>
    </cfRule>
    <cfRule type="containsText" dxfId="708" priority="728" stopIfTrue="1" operator="containsText" text="Masterthese">
      <formula>NOT(ISERROR(SEARCH("Masterthese",H54)))</formula>
    </cfRule>
    <cfRule type="cellIs" dxfId="707" priority="729" stopIfTrue="1" operator="equal">
      <formula>"Masterthese"</formula>
    </cfRule>
    <cfRule type="cellIs" dxfId="706" priority="730" stopIfTrue="1" operator="equal">
      <formula>"Masterthese"</formula>
    </cfRule>
  </conditionalFormatting>
  <conditionalFormatting sqref="H54">
    <cfRule type="containsText" dxfId="705" priority="720" stopIfTrue="1" operator="containsText" text="Prüfung">
      <formula>NOT(ISERROR(SEARCH("Prüfung",H54)))</formula>
    </cfRule>
    <cfRule type="containsText" dxfId="704" priority="721" stopIfTrue="1" operator="containsText" text="Prüfung">
      <formula>NOT(ISERROR(SEARCH("Prüfung",H54)))</formula>
    </cfRule>
    <cfRule type="containsText" dxfId="703" priority="722" stopIfTrue="1" operator="containsText" text="Praktikum">
      <formula>NOT(ISERROR(SEARCH("Praktikum",H54)))</formula>
    </cfRule>
    <cfRule type="containsText" dxfId="702" priority="723" stopIfTrue="1" operator="containsText" text="PBA">
      <formula>NOT(ISERROR(SEARCH("PBA",H54)))</formula>
    </cfRule>
    <cfRule type="cellIs" dxfId="701" priority="724" stopIfTrue="1" operator="equal">
      <formula>"PBA"</formula>
    </cfRule>
  </conditionalFormatting>
  <conditionalFormatting sqref="H54">
    <cfRule type="containsText" dxfId="700" priority="714" stopIfTrue="1" operator="containsText" text="WS">
      <formula>NOT(ISERROR(SEARCH("WS",H54)))</formula>
    </cfRule>
    <cfRule type="containsText" dxfId="699" priority="715" stopIfTrue="1" operator="containsText" text="Diplomierung">
      <formula>NOT(ISERROR(SEARCH("Diplomierung",H54)))</formula>
    </cfRule>
    <cfRule type="containsText" dxfId="698" priority="716" stopIfTrue="1" operator="containsText" text="Masterthese">
      <formula>NOT(ISERROR(SEARCH("Masterthese",H54)))</formula>
    </cfRule>
    <cfRule type="containsText" dxfId="697" priority="717" stopIfTrue="1" operator="containsText" text="Masterthese">
      <formula>NOT(ISERROR(SEARCH("Masterthese",H54)))</formula>
    </cfRule>
    <cfRule type="cellIs" dxfId="696" priority="718" stopIfTrue="1" operator="equal">
      <formula>"Masterthese"</formula>
    </cfRule>
    <cfRule type="cellIs" dxfId="695" priority="719" stopIfTrue="1" operator="equal">
      <formula>"Masterthese"</formula>
    </cfRule>
  </conditionalFormatting>
  <conditionalFormatting sqref="H55">
    <cfRule type="containsText" dxfId="694" priority="709" stopIfTrue="1" operator="containsText" text="Prüfung">
      <formula>NOT(ISERROR(SEARCH("Prüfung",H55)))</formula>
    </cfRule>
    <cfRule type="containsText" dxfId="693" priority="710" stopIfTrue="1" operator="containsText" text="Prüfung">
      <formula>NOT(ISERROR(SEARCH("Prüfung",H55)))</formula>
    </cfRule>
    <cfRule type="containsText" dxfId="692" priority="711" stopIfTrue="1" operator="containsText" text="Praktikum">
      <formula>NOT(ISERROR(SEARCH("Praktikum",H55)))</formula>
    </cfRule>
    <cfRule type="containsText" dxfId="691" priority="712" stopIfTrue="1" operator="containsText" text="PBA">
      <formula>NOT(ISERROR(SEARCH("PBA",H55)))</formula>
    </cfRule>
    <cfRule type="cellIs" dxfId="690" priority="713" stopIfTrue="1" operator="equal">
      <formula>"PBA"</formula>
    </cfRule>
  </conditionalFormatting>
  <conditionalFormatting sqref="H55">
    <cfRule type="containsText" dxfId="689" priority="703" stopIfTrue="1" operator="containsText" text="WS">
      <formula>NOT(ISERROR(SEARCH("WS",H55)))</formula>
    </cfRule>
    <cfRule type="containsText" dxfId="688" priority="704" stopIfTrue="1" operator="containsText" text="Diplomierung">
      <formula>NOT(ISERROR(SEARCH("Diplomierung",H55)))</formula>
    </cfRule>
    <cfRule type="containsText" dxfId="687" priority="705" stopIfTrue="1" operator="containsText" text="Masterthese">
      <formula>NOT(ISERROR(SEARCH("Masterthese",H55)))</formula>
    </cfRule>
    <cfRule type="containsText" dxfId="686" priority="706" stopIfTrue="1" operator="containsText" text="Masterthese">
      <formula>NOT(ISERROR(SEARCH("Masterthese",H55)))</formula>
    </cfRule>
    <cfRule type="cellIs" dxfId="685" priority="707" stopIfTrue="1" operator="equal">
      <formula>"Masterthese"</formula>
    </cfRule>
    <cfRule type="cellIs" dxfId="684" priority="708" stopIfTrue="1" operator="equal">
      <formula>"Masterthese"</formula>
    </cfRule>
  </conditionalFormatting>
  <conditionalFormatting sqref="H55">
    <cfRule type="containsText" dxfId="683" priority="698" stopIfTrue="1" operator="containsText" text="Prüfung">
      <formula>NOT(ISERROR(SEARCH("Prüfung",H55)))</formula>
    </cfRule>
    <cfRule type="containsText" dxfId="682" priority="699" stopIfTrue="1" operator="containsText" text="Prüfung">
      <formula>NOT(ISERROR(SEARCH("Prüfung",H55)))</formula>
    </cfRule>
    <cfRule type="containsText" dxfId="681" priority="700" stopIfTrue="1" operator="containsText" text="Praktikum">
      <formula>NOT(ISERROR(SEARCH("Praktikum",H55)))</formula>
    </cfRule>
    <cfRule type="containsText" dxfId="680" priority="701" stopIfTrue="1" operator="containsText" text="PBA">
      <formula>NOT(ISERROR(SEARCH("PBA",H55)))</formula>
    </cfRule>
    <cfRule type="cellIs" dxfId="679" priority="702" stopIfTrue="1" operator="equal">
      <formula>"PBA"</formula>
    </cfRule>
  </conditionalFormatting>
  <conditionalFormatting sqref="H55">
    <cfRule type="containsText" dxfId="678" priority="692" stopIfTrue="1" operator="containsText" text="WS">
      <formula>NOT(ISERROR(SEARCH("WS",H55)))</formula>
    </cfRule>
    <cfRule type="containsText" dxfId="677" priority="693" stopIfTrue="1" operator="containsText" text="Diplomierung">
      <formula>NOT(ISERROR(SEARCH("Diplomierung",H55)))</formula>
    </cfRule>
    <cfRule type="containsText" dxfId="676" priority="694" stopIfTrue="1" operator="containsText" text="Masterthese">
      <formula>NOT(ISERROR(SEARCH("Masterthese",H55)))</formula>
    </cfRule>
    <cfRule type="containsText" dxfId="675" priority="695" stopIfTrue="1" operator="containsText" text="Masterthese">
      <formula>NOT(ISERROR(SEARCH("Masterthese",H55)))</formula>
    </cfRule>
    <cfRule type="cellIs" dxfId="674" priority="696" stopIfTrue="1" operator="equal">
      <formula>"Masterthese"</formula>
    </cfRule>
    <cfRule type="cellIs" dxfId="673" priority="697" stopIfTrue="1" operator="equal">
      <formula>"Masterthese"</formula>
    </cfRule>
  </conditionalFormatting>
  <conditionalFormatting sqref="H56">
    <cfRule type="containsText" dxfId="672" priority="687" stopIfTrue="1" operator="containsText" text="Prüfung">
      <formula>NOT(ISERROR(SEARCH("Prüfung",H56)))</formula>
    </cfRule>
    <cfRule type="containsText" dxfId="671" priority="688" stopIfTrue="1" operator="containsText" text="Prüfung">
      <formula>NOT(ISERROR(SEARCH("Prüfung",H56)))</formula>
    </cfRule>
    <cfRule type="containsText" dxfId="670" priority="689" stopIfTrue="1" operator="containsText" text="Praktikum">
      <formula>NOT(ISERROR(SEARCH("Praktikum",H56)))</formula>
    </cfRule>
    <cfRule type="containsText" dxfId="669" priority="690" stopIfTrue="1" operator="containsText" text="PBA">
      <formula>NOT(ISERROR(SEARCH("PBA",H56)))</formula>
    </cfRule>
    <cfRule type="cellIs" dxfId="668" priority="691" stopIfTrue="1" operator="equal">
      <formula>"PBA"</formula>
    </cfRule>
  </conditionalFormatting>
  <conditionalFormatting sqref="H56">
    <cfRule type="containsText" dxfId="667" priority="681" stopIfTrue="1" operator="containsText" text="WS">
      <formula>NOT(ISERROR(SEARCH("WS",H56)))</formula>
    </cfRule>
    <cfRule type="containsText" dxfId="666" priority="682" stopIfTrue="1" operator="containsText" text="Diplomierung">
      <formula>NOT(ISERROR(SEARCH("Diplomierung",H56)))</formula>
    </cfRule>
    <cfRule type="containsText" dxfId="665" priority="683" stopIfTrue="1" operator="containsText" text="Masterthese">
      <formula>NOT(ISERROR(SEARCH("Masterthese",H56)))</formula>
    </cfRule>
    <cfRule type="containsText" dxfId="664" priority="684" stopIfTrue="1" operator="containsText" text="Masterthese">
      <formula>NOT(ISERROR(SEARCH("Masterthese",H56)))</formula>
    </cfRule>
    <cfRule type="cellIs" dxfId="663" priority="685" stopIfTrue="1" operator="equal">
      <formula>"Masterthese"</formula>
    </cfRule>
    <cfRule type="cellIs" dxfId="662" priority="686" stopIfTrue="1" operator="equal">
      <formula>"Masterthese"</formula>
    </cfRule>
  </conditionalFormatting>
  <conditionalFormatting sqref="H56">
    <cfRule type="containsText" dxfId="661" priority="676" stopIfTrue="1" operator="containsText" text="Prüfung">
      <formula>NOT(ISERROR(SEARCH("Prüfung",H56)))</formula>
    </cfRule>
    <cfRule type="containsText" dxfId="660" priority="677" stopIfTrue="1" operator="containsText" text="Prüfung">
      <formula>NOT(ISERROR(SEARCH("Prüfung",H56)))</formula>
    </cfRule>
    <cfRule type="containsText" dxfId="659" priority="678" stopIfTrue="1" operator="containsText" text="Praktikum">
      <formula>NOT(ISERROR(SEARCH("Praktikum",H56)))</formula>
    </cfRule>
    <cfRule type="containsText" dxfId="658" priority="679" stopIfTrue="1" operator="containsText" text="PBA">
      <formula>NOT(ISERROR(SEARCH("PBA",H56)))</formula>
    </cfRule>
    <cfRule type="cellIs" dxfId="657" priority="680" stopIfTrue="1" operator="equal">
      <formula>"PBA"</formula>
    </cfRule>
  </conditionalFormatting>
  <conditionalFormatting sqref="H56">
    <cfRule type="containsText" dxfId="656" priority="670" stopIfTrue="1" operator="containsText" text="WS">
      <formula>NOT(ISERROR(SEARCH("WS",H56)))</formula>
    </cfRule>
    <cfRule type="containsText" dxfId="655" priority="671" stopIfTrue="1" operator="containsText" text="Diplomierung">
      <formula>NOT(ISERROR(SEARCH("Diplomierung",H56)))</formula>
    </cfRule>
    <cfRule type="containsText" dxfId="654" priority="672" stopIfTrue="1" operator="containsText" text="Masterthese">
      <formula>NOT(ISERROR(SEARCH("Masterthese",H56)))</formula>
    </cfRule>
    <cfRule type="containsText" dxfId="653" priority="673" stopIfTrue="1" operator="containsText" text="Masterthese">
      <formula>NOT(ISERROR(SEARCH("Masterthese",H56)))</formula>
    </cfRule>
    <cfRule type="cellIs" dxfId="652" priority="674" stopIfTrue="1" operator="equal">
      <formula>"Masterthese"</formula>
    </cfRule>
    <cfRule type="cellIs" dxfId="651" priority="675" stopIfTrue="1" operator="equal">
      <formula>"Masterthese"</formula>
    </cfRule>
  </conditionalFormatting>
  <conditionalFormatting sqref="M14">
    <cfRule type="containsText" dxfId="650" priority="665" stopIfTrue="1" operator="containsText" text="Prüfung">
      <formula>NOT(ISERROR(SEARCH("Prüfung",M14)))</formula>
    </cfRule>
    <cfRule type="containsText" dxfId="649" priority="666" stopIfTrue="1" operator="containsText" text="Prüfung">
      <formula>NOT(ISERROR(SEARCH("Prüfung",M14)))</formula>
    </cfRule>
    <cfRule type="containsText" dxfId="648" priority="667" stopIfTrue="1" operator="containsText" text="Praktikum">
      <formula>NOT(ISERROR(SEARCH("Praktikum",M14)))</formula>
    </cfRule>
    <cfRule type="containsText" dxfId="647" priority="668" stopIfTrue="1" operator="containsText" text="PBA">
      <formula>NOT(ISERROR(SEARCH("PBA",M14)))</formula>
    </cfRule>
    <cfRule type="cellIs" dxfId="646" priority="669" stopIfTrue="1" operator="equal">
      <formula>"PBA"</formula>
    </cfRule>
  </conditionalFormatting>
  <conditionalFormatting sqref="M14">
    <cfRule type="containsText" dxfId="645" priority="659" stopIfTrue="1" operator="containsText" text="WS">
      <formula>NOT(ISERROR(SEARCH("WS",M14)))</formula>
    </cfRule>
    <cfRule type="containsText" dxfId="644" priority="660" stopIfTrue="1" operator="containsText" text="Diplomierung">
      <formula>NOT(ISERROR(SEARCH("Diplomierung",M14)))</formula>
    </cfRule>
    <cfRule type="containsText" dxfId="643" priority="661" stopIfTrue="1" operator="containsText" text="Masterthese">
      <formula>NOT(ISERROR(SEARCH("Masterthese",M14)))</formula>
    </cfRule>
    <cfRule type="containsText" dxfId="642" priority="662" stopIfTrue="1" operator="containsText" text="Masterthese">
      <formula>NOT(ISERROR(SEARCH("Masterthese",M14)))</formula>
    </cfRule>
    <cfRule type="cellIs" dxfId="641" priority="663" stopIfTrue="1" operator="equal">
      <formula>"Masterthese"</formula>
    </cfRule>
    <cfRule type="cellIs" dxfId="640" priority="664" stopIfTrue="1" operator="equal">
      <formula>"Masterthese"</formula>
    </cfRule>
  </conditionalFormatting>
  <conditionalFormatting sqref="M14">
    <cfRule type="containsText" dxfId="639" priority="654" stopIfTrue="1" operator="containsText" text="Praxisprojekt">
      <formula>NOT(ISERROR(SEARCH("Praxisprojekt",M14)))</formula>
    </cfRule>
    <cfRule type="containsText" dxfId="638" priority="655" stopIfTrue="1" operator="containsText" text="Masterarbeit">
      <formula>NOT(ISERROR(SEARCH("Masterarbeit",M14)))</formula>
    </cfRule>
    <cfRule type="containsText" dxfId="637" priority="656" stopIfTrue="1" operator="containsText" text="Masterarbeit">
      <formula>NOT(ISERROR(SEARCH("Masterarbeit",M14)))</formula>
    </cfRule>
    <cfRule type="containsText" dxfId="636" priority="657" stopIfTrue="1" operator="containsText" text="P 13">
      <formula>NOT(ISERROR(SEARCH("P 13",M14)))</formula>
    </cfRule>
    <cfRule type="containsText" dxfId="635" priority="658" stopIfTrue="1" operator="containsText" text="P 13">
      <formula>NOT(ISERROR(SEARCH("P 13",M14)))</formula>
    </cfRule>
  </conditionalFormatting>
  <conditionalFormatting sqref="M14">
    <cfRule type="containsText" dxfId="634" priority="652" stopIfTrue="1" operator="containsText" text="MArb">
      <formula>NOT(ISERROR(SEARCH("MArb",M14)))</formula>
    </cfRule>
    <cfRule type="containsText" dxfId="633" priority="653" stopIfTrue="1" operator="containsText" text="MArb">
      <formula>NOT(ISERROR(SEARCH("MArb",M14)))</formula>
    </cfRule>
  </conditionalFormatting>
  <conditionalFormatting sqref="E44">
    <cfRule type="containsText" dxfId="632" priority="651" stopIfTrue="1" operator="containsText" text=" Masterthese">
      <formula>NOT(ISERROR(SEARCH(" Masterthese",E44)))</formula>
    </cfRule>
  </conditionalFormatting>
  <conditionalFormatting sqref="B55">
    <cfRule type="containsText" dxfId="631" priority="646" stopIfTrue="1" operator="containsText" text="Prüfung">
      <formula>NOT(ISERROR(SEARCH("Prüfung",B55)))</formula>
    </cfRule>
    <cfRule type="containsText" dxfId="630" priority="647" stopIfTrue="1" operator="containsText" text="Prüfung">
      <formula>NOT(ISERROR(SEARCH("Prüfung",B55)))</formula>
    </cfRule>
    <cfRule type="containsText" dxfId="629" priority="648" stopIfTrue="1" operator="containsText" text="Praktikum">
      <formula>NOT(ISERROR(SEARCH("Praktikum",B55)))</formula>
    </cfRule>
    <cfRule type="containsText" dxfId="628" priority="649" stopIfTrue="1" operator="containsText" text="PBA">
      <formula>NOT(ISERROR(SEARCH("PBA",B55)))</formula>
    </cfRule>
    <cfRule type="cellIs" dxfId="627" priority="650" stopIfTrue="1" operator="equal">
      <formula>"PBA"</formula>
    </cfRule>
  </conditionalFormatting>
  <conditionalFormatting sqref="B55">
    <cfRule type="containsText" dxfId="626" priority="640" stopIfTrue="1" operator="containsText" text="WS">
      <formula>NOT(ISERROR(SEARCH("WS",B55)))</formula>
    </cfRule>
    <cfRule type="containsText" dxfId="625" priority="641" stopIfTrue="1" operator="containsText" text="Diplomierung">
      <formula>NOT(ISERROR(SEARCH("Diplomierung",B55)))</formula>
    </cfRule>
    <cfRule type="containsText" dxfId="624" priority="642" stopIfTrue="1" operator="containsText" text="Masterthese">
      <formula>NOT(ISERROR(SEARCH("Masterthese",B55)))</formula>
    </cfRule>
    <cfRule type="containsText" dxfId="623" priority="643" stopIfTrue="1" operator="containsText" text="Masterthese">
      <formula>NOT(ISERROR(SEARCH("Masterthese",B55)))</formula>
    </cfRule>
    <cfRule type="cellIs" dxfId="622" priority="644" stopIfTrue="1" operator="equal">
      <formula>"Masterthese"</formula>
    </cfRule>
    <cfRule type="cellIs" dxfId="621" priority="645" stopIfTrue="1" operator="equal">
      <formula>"Masterthese"</formula>
    </cfRule>
  </conditionalFormatting>
  <conditionalFormatting sqref="B56">
    <cfRule type="containsText" dxfId="620" priority="635" stopIfTrue="1" operator="containsText" text="Prüfung">
      <formula>NOT(ISERROR(SEARCH("Prüfung",B56)))</formula>
    </cfRule>
    <cfRule type="containsText" dxfId="619" priority="636" stopIfTrue="1" operator="containsText" text="Prüfung">
      <formula>NOT(ISERROR(SEARCH("Prüfung",B56)))</formula>
    </cfRule>
    <cfRule type="containsText" dxfId="618" priority="637" stopIfTrue="1" operator="containsText" text="Praktikum">
      <formula>NOT(ISERROR(SEARCH("Praktikum",B56)))</formula>
    </cfRule>
    <cfRule type="containsText" dxfId="617" priority="638" stopIfTrue="1" operator="containsText" text="PBA">
      <formula>NOT(ISERROR(SEARCH("PBA",B56)))</formula>
    </cfRule>
    <cfRule type="cellIs" dxfId="616" priority="639" stopIfTrue="1" operator="equal">
      <formula>"PBA"</formula>
    </cfRule>
  </conditionalFormatting>
  <conditionalFormatting sqref="B56">
    <cfRule type="containsText" dxfId="615" priority="629" stopIfTrue="1" operator="containsText" text="WS">
      <formula>NOT(ISERROR(SEARCH("WS",B56)))</formula>
    </cfRule>
    <cfRule type="containsText" dxfId="614" priority="630" stopIfTrue="1" operator="containsText" text="Diplomierung">
      <formula>NOT(ISERROR(SEARCH("Diplomierung",B56)))</formula>
    </cfRule>
    <cfRule type="containsText" dxfId="613" priority="631" stopIfTrue="1" operator="containsText" text="Masterthese">
      <formula>NOT(ISERROR(SEARCH("Masterthese",B56)))</formula>
    </cfRule>
    <cfRule type="containsText" dxfId="612" priority="632" stopIfTrue="1" operator="containsText" text="Masterthese">
      <formula>NOT(ISERROR(SEARCH("Masterthese",B56)))</formula>
    </cfRule>
    <cfRule type="cellIs" dxfId="611" priority="633" stopIfTrue="1" operator="equal">
      <formula>"Masterthese"</formula>
    </cfRule>
    <cfRule type="cellIs" dxfId="610" priority="634" stopIfTrue="1" operator="equal">
      <formula>"Masterthese"</formula>
    </cfRule>
  </conditionalFormatting>
  <conditionalFormatting sqref="B61:C61">
    <cfRule type="containsText" dxfId="609" priority="624" stopIfTrue="1" operator="containsText" text="Prüfung">
      <formula>NOT(ISERROR(SEARCH("Prüfung",B61)))</formula>
    </cfRule>
    <cfRule type="containsText" dxfId="608" priority="625" stopIfTrue="1" operator="containsText" text="Prüfung">
      <formula>NOT(ISERROR(SEARCH("Prüfung",B61)))</formula>
    </cfRule>
    <cfRule type="containsText" dxfId="607" priority="626" stopIfTrue="1" operator="containsText" text="Praktikum">
      <formula>NOT(ISERROR(SEARCH("Praktikum",B61)))</formula>
    </cfRule>
    <cfRule type="containsText" dxfId="606" priority="627" stopIfTrue="1" operator="containsText" text="PBA">
      <formula>NOT(ISERROR(SEARCH("PBA",B61)))</formula>
    </cfRule>
    <cfRule type="cellIs" dxfId="605" priority="628" stopIfTrue="1" operator="equal">
      <formula>"PBA"</formula>
    </cfRule>
  </conditionalFormatting>
  <conditionalFormatting sqref="B61:C61">
    <cfRule type="containsText" dxfId="604" priority="618" stopIfTrue="1" operator="containsText" text="WS">
      <formula>NOT(ISERROR(SEARCH("WS",B61)))</formula>
    </cfRule>
    <cfRule type="containsText" dxfId="603" priority="619" stopIfTrue="1" operator="containsText" text="Diplomierung">
      <formula>NOT(ISERROR(SEARCH("Diplomierung",B61)))</formula>
    </cfRule>
    <cfRule type="containsText" dxfId="602" priority="620" stopIfTrue="1" operator="containsText" text="Masterthese">
      <formula>NOT(ISERROR(SEARCH("Masterthese",B61)))</formula>
    </cfRule>
    <cfRule type="containsText" dxfId="601" priority="621" stopIfTrue="1" operator="containsText" text="Masterthese">
      <formula>NOT(ISERROR(SEARCH("Masterthese",B61)))</formula>
    </cfRule>
    <cfRule type="cellIs" dxfId="600" priority="622" stopIfTrue="1" operator="equal">
      <formula>"Masterthese"</formula>
    </cfRule>
    <cfRule type="cellIs" dxfId="599" priority="623" stopIfTrue="1" operator="equal">
      <formula>"Masterthese"</formula>
    </cfRule>
  </conditionalFormatting>
  <conditionalFormatting sqref="B61:C61">
    <cfRule type="containsText" dxfId="598" priority="613" stopIfTrue="1" operator="containsText" text="Praxisprojekt">
      <formula>NOT(ISERROR(SEARCH("Praxisprojekt",B61)))</formula>
    </cfRule>
    <cfRule type="containsText" dxfId="597" priority="614" stopIfTrue="1" operator="containsText" text="Masterarbeit">
      <formula>NOT(ISERROR(SEARCH("Masterarbeit",B61)))</formula>
    </cfRule>
    <cfRule type="containsText" dxfId="596" priority="615" stopIfTrue="1" operator="containsText" text="Masterarbeit">
      <formula>NOT(ISERROR(SEARCH("Masterarbeit",B61)))</formula>
    </cfRule>
    <cfRule type="containsText" dxfId="595" priority="616" stopIfTrue="1" operator="containsText" text="P 13">
      <formula>NOT(ISERROR(SEARCH("P 13",B61)))</formula>
    </cfRule>
    <cfRule type="containsText" dxfId="594" priority="617" stopIfTrue="1" operator="containsText" text="P 13">
      <formula>NOT(ISERROR(SEARCH("P 13",B61)))</formula>
    </cfRule>
  </conditionalFormatting>
  <conditionalFormatting sqref="B61:C61">
    <cfRule type="containsText" dxfId="593" priority="611" stopIfTrue="1" operator="containsText" text="MArb">
      <formula>NOT(ISERROR(SEARCH("MArb",B61)))</formula>
    </cfRule>
    <cfRule type="containsText" dxfId="592" priority="612" stopIfTrue="1" operator="containsText" text="MArb">
      <formula>NOT(ISERROR(SEARCH("MArb",B61)))</formula>
    </cfRule>
  </conditionalFormatting>
  <conditionalFormatting sqref="G50:H50">
    <cfRule type="containsText" dxfId="591" priority="588" stopIfTrue="1" operator="containsText" text="Prüfung">
      <formula>NOT(ISERROR(SEARCH("Prüfung",G50)))</formula>
    </cfRule>
    <cfRule type="containsText" dxfId="590" priority="589" stopIfTrue="1" operator="containsText" text="Prüfung">
      <formula>NOT(ISERROR(SEARCH("Prüfung",G50)))</formula>
    </cfRule>
    <cfRule type="containsText" dxfId="589" priority="590" stopIfTrue="1" operator="containsText" text="Praktikum">
      <formula>NOT(ISERROR(SEARCH("Praktikum",G50)))</formula>
    </cfRule>
    <cfRule type="containsText" dxfId="588" priority="591" stopIfTrue="1" operator="containsText" text="PBA">
      <formula>NOT(ISERROR(SEARCH("PBA",G50)))</formula>
    </cfRule>
    <cfRule type="cellIs" dxfId="587" priority="592" stopIfTrue="1" operator="equal">
      <formula>"PBA"</formula>
    </cfRule>
  </conditionalFormatting>
  <conditionalFormatting sqref="G50:H50">
    <cfRule type="containsText" dxfId="586" priority="582" stopIfTrue="1" operator="containsText" text="WS">
      <formula>NOT(ISERROR(SEARCH("WS",G50)))</formula>
    </cfRule>
    <cfRule type="containsText" dxfId="585" priority="583" stopIfTrue="1" operator="containsText" text="Diplomierung">
      <formula>NOT(ISERROR(SEARCH("Diplomierung",G50)))</formula>
    </cfRule>
    <cfRule type="containsText" dxfId="584" priority="584" stopIfTrue="1" operator="containsText" text="Masterthese">
      <formula>NOT(ISERROR(SEARCH("Masterthese",G50)))</formula>
    </cfRule>
    <cfRule type="containsText" dxfId="583" priority="585" stopIfTrue="1" operator="containsText" text="Masterthese">
      <formula>NOT(ISERROR(SEARCH("Masterthese",G50)))</formula>
    </cfRule>
    <cfRule type="cellIs" dxfId="582" priority="586" stopIfTrue="1" operator="equal">
      <formula>"Masterthese"</formula>
    </cfRule>
    <cfRule type="cellIs" dxfId="581" priority="587" stopIfTrue="1" operator="equal">
      <formula>"Masterthese"</formula>
    </cfRule>
  </conditionalFormatting>
  <conditionalFormatting sqref="G50">
    <cfRule type="containsText" dxfId="580" priority="571" stopIfTrue="1" operator="containsText" text="WS">
      <formula>NOT(ISERROR(SEARCH("WS",G50)))</formula>
    </cfRule>
    <cfRule type="containsText" dxfId="579" priority="572" stopIfTrue="1" operator="containsText" text="Diplomierung">
      <formula>NOT(ISERROR(SEARCH("Diplomierung",G50)))</formula>
    </cfRule>
    <cfRule type="containsText" dxfId="578" priority="573" stopIfTrue="1" operator="containsText" text="Masterthese">
      <formula>NOT(ISERROR(SEARCH("Masterthese",G50)))</formula>
    </cfRule>
    <cfRule type="containsText" dxfId="577" priority="574" stopIfTrue="1" operator="containsText" text="Masterthese">
      <formula>NOT(ISERROR(SEARCH("Masterthese",G50)))</formula>
    </cfRule>
    <cfRule type="cellIs" dxfId="576" priority="575" stopIfTrue="1" operator="equal">
      <formula>"Masterthese"</formula>
    </cfRule>
    <cfRule type="cellIs" dxfId="575" priority="576" stopIfTrue="1" operator="equal">
      <formula>"Masterthese"</formula>
    </cfRule>
  </conditionalFormatting>
  <conditionalFormatting sqref="G50">
    <cfRule type="containsText" dxfId="574" priority="577" stopIfTrue="1" operator="containsText" text="Prüfung">
      <formula>NOT(ISERROR(SEARCH("Prüfung",G50)))</formula>
    </cfRule>
    <cfRule type="containsText" dxfId="573" priority="578" stopIfTrue="1" operator="containsText" text="Prüfung">
      <formula>NOT(ISERROR(SEARCH("Prüfung",G50)))</formula>
    </cfRule>
    <cfRule type="containsText" dxfId="572" priority="579" stopIfTrue="1" operator="containsText" text="Praktikum">
      <formula>NOT(ISERROR(SEARCH("Praktikum",G50)))</formula>
    </cfRule>
    <cfRule type="containsText" dxfId="571" priority="580" stopIfTrue="1" operator="containsText" text="PBA">
      <formula>NOT(ISERROR(SEARCH("PBA",G50)))</formula>
    </cfRule>
    <cfRule type="cellIs" dxfId="570" priority="581" stopIfTrue="1" operator="equal">
      <formula>"PBA"</formula>
    </cfRule>
  </conditionalFormatting>
  <conditionalFormatting sqref="G50:H50">
    <cfRule type="containsText" dxfId="569" priority="566" stopIfTrue="1" operator="containsText" text="Praxisprojekt">
      <formula>NOT(ISERROR(SEARCH("Praxisprojekt",G50)))</formula>
    </cfRule>
    <cfRule type="containsText" dxfId="568" priority="567" stopIfTrue="1" operator="containsText" text="Masterarbeit">
      <formula>NOT(ISERROR(SEARCH("Masterarbeit",G50)))</formula>
    </cfRule>
    <cfRule type="containsText" dxfId="567" priority="568" stopIfTrue="1" operator="containsText" text="Masterarbeit">
      <formula>NOT(ISERROR(SEARCH("Masterarbeit",G50)))</formula>
    </cfRule>
    <cfRule type="containsText" dxfId="566" priority="569" stopIfTrue="1" operator="containsText" text="P 13">
      <formula>NOT(ISERROR(SEARCH("P 13",G50)))</formula>
    </cfRule>
    <cfRule type="containsText" dxfId="565" priority="570" stopIfTrue="1" operator="containsText" text="P 13">
      <formula>NOT(ISERROR(SEARCH("P 13",G50)))</formula>
    </cfRule>
  </conditionalFormatting>
  <conditionalFormatting sqref="G50:H50">
    <cfRule type="containsText" dxfId="564" priority="564" stopIfTrue="1" operator="containsText" text="MArb">
      <formula>NOT(ISERROR(SEARCH("MArb",G50)))</formula>
    </cfRule>
    <cfRule type="containsText" dxfId="563" priority="565" stopIfTrue="1" operator="containsText" text="MArb">
      <formula>NOT(ISERROR(SEARCH("MArb",G50)))</formula>
    </cfRule>
  </conditionalFormatting>
  <conditionalFormatting sqref="G50:H50">
    <cfRule type="containsText" dxfId="562" priority="559" stopIfTrue="1" operator="containsText" text="Prüfung">
      <formula>NOT(ISERROR(SEARCH("Prüfung",G50)))</formula>
    </cfRule>
    <cfRule type="containsText" dxfId="561" priority="560" stopIfTrue="1" operator="containsText" text="Prüfung">
      <formula>NOT(ISERROR(SEARCH("Prüfung",G50)))</formula>
    </cfRule>
    <cfRule type="containsText" dxfId="560" priority="561" stopIfTrue="1" operator="containsText" text="Praktikum">
      <formula>NOT(ISERROR(SEARCH("Praktikum",G50)))</formula>
    </cfRule>
    <cfRule type="containsText" dxfId="559" priority="562" stopIfTrue="1" operator="containsText" text="PBA">
      <formula>NOT(ISERROR(SEARCH("PBA",G50)))</formula>
    </cfRule>
    <cfRule type="cellIs" dxfId="558" priority="563" stopIfTrue="1" operator="equal">
      <formula>"PBA"</formula>
    </cfRule>
  </conditionalFormatting>
  <conditionalFormatting sqref="G50:H50">
    <cfRule type="containsText" dxfId="557" priority="553" stopIfTrue="1" operator="containsText" text="WS">
      <formula>NOT(ISERROR(SEARCH("WS",G50)))</formula>
    </cfRule>
    <cfRule type="containsText" dxfId="556" priority="554" stopIfTrue="1" operator="containsText" text="Diplomierung">
      <formula>NOT(ISERROR(SEARCH("Diplomierung",G50)))</formula>
    </cfRule>
    <cfRule type="containsText" dxfId="555" priority="555" stopIfTrue="1" operator="containsText" text="Masterthese">
      <formula>NOT(ISERROR(SEARCH("Masterthese",G50)))</formula>
    </cfRule>
    <cfRule type="containsText" dxfId="554" priority="556" stopIfTrue="1" operator="containsText" text="Masterthese">
      <formula>NOT(ISERROR(SEARCH("Masterthese",G50)))</formula>
    </cfRule>
    <cfRule type="cellIs" dxfId="553" priority="557" stopIfTrue="1" operator="equal">
      <formula>"Masterthese"</formula>
    </cfRule>
    <cfRule type="cellIs" dxfId="552" priority="558" stopIfTrue="1" operator="equal">
      <formula>"Masterthese"</formula>
    </cfRule>
  </conditionalFormatting>
  <conditionalFormatting sqref="G52">
    <cfRule type="containsText" dxfId="551" priority="548" stopIfTrue="1" operator="containsText" text="Prüfung">
      <formula>NOT(ISERROR(SEARCH("Prüfung",G52)))</formula>
    </cfRule>
    <cfRule type="containsText" dxfId="550" priority="549" stopIfTrue="1" operator="containsText" text="Prüfung">
      <formula>NOT(ISERROR(SEARCH("Prüfung",G52)))</formula>
    </cfRule>
    <cfRule type="containsText" dxfId="549" priority="550" stopIfTrue="1" operator="containsText" text="Praktikum">
      <formula>NOT(ISERROR(SEARCH("Praktikum",G52)))</formula>
    </cfRule>
    <cfRule type="containsText" dxfId="548" priority="551" stopIfTrue="1" operator="containsText" text="PBA">
      <formula>NOT(ISERROR(SEARCH("PBA",G52)))</formula>
    </cfRule>
    <cfRule type="cellIs" dxfId="547" priority="552" stopIfTrue="1" operator="equal">
      <formula>"PBA"</formula>
    </cfRule>
  </conditionalFormatting>
  <conditionalFormatting sqref="G52">
    <cfRule type="containsText" dxfId="546" priority="542" stopIfTrue="1" operator="containsText" text="WS">
      <formula>NOT(ISERROR(SEARCH("WS",G52)))</formula>
    </cfRule>
    <cfRule type="containsText" dxfId="545" priority="543" stopIfTrue="1" operator="containsText" text="Diplomierung">
      <formula>NOT(ISERROR(SEARCH("Diplomierung",G52)))</formula>
    </cfRule>
    <cfRule type="containsText" dxfId="544" priority="544" stopIfTrue="1" operator="containsText" text="Masterthese">
      <formula>NOT(ISERROR(SEARCH("Masterthese",G52)))</formula>
    </cfRule>
    <cfRule type="containsText" dxfId="543" priority="545" stopIfTrue="1" operator="containsText" text="Masterthese">
      <formula>NOT(ISERROR(SEARCH("Masterthese",G52)))</formula>
    </cfRule>
    <cfRule type="cellIs" dxfId="542" priority="546" stopIfTrue="1" operator="equal">
      <formula>"Masterthese"</formula>
    </cfRule>
    <cfRule type="cellIs" dxfId="541" priority="547" stopIfTrue="1" operator="equal">
      <formula>"Masterthese"</formula>
    </cfRule>
  </conditionalFormatting>
  <conditionalFormatting sqref="H52">
    <cfRule type="containsText" dxfId="540" priority="537" stopIfTrue="1" operator="containsText" text="Prüfung">
      <formula>NOT(ISERROR(SEARCH("Prüfung",H52)))</formula>
    </cfRule>
    <cfRule type="containsText" dxfId="539" priority="538" stopIfTrue="1" operator="containsText" text="Prüfung">
      <formula>NOT(ISERROR(SEARCH("Prüfung",H52)))</formula>
    </cfRule>
    <cfRule type="containsText" dxfId="538" priority="539" stopIfTrue="1" operator="containsText" text="Praktikum">
      <formula>NOT(ISERROR(SEARCH("Praktikum",H52)))</formula>
    </cfRule>
    <cfRule type="containsText" dxfId="537" priority="540" stopIfTrue="1" operator="containsText" text="PBA">
      <formula>NOT(ISERROR(SEARCH("PBA",H52)))</formula>
    </cfRule>
    <cfRule type="cellIs" dxfId="536" priority="541" stopIfTrue="1" operator="equal">
      <formula>"PBA"</formula>
    </cfRule>
  </conditionalFormatting>
  <conditionalFormatting sqref="H52">
    <cfRule type="containsText" dxfId="535" priority="531" stopIfTrue="1" operator="containsText" text="WS">
      <formula>NOT(ISERROR(SEARCH("WS",H52)))</formula>
    </cfRule>
    <cfRule type="containsText" dxfId="534" priority="532" stopIfTrue="1" operator="containsText" text="Diplomierung">
      <formula>NOT(ISERROR(SEARCH("Diplomierung",H52)))</formula>
    </cfRule>
    <cfRule type="containsText" dxfId="533" priority="533" stopIfTrue="1" operator="containsText" text="Masterthese">
      <formula>NOT(ISERROR(SEARCH("Masterthese",H52)))</formula>
    </cfRule>
    <cfRule type="containsText" dxfId="532" priority="534" stopIfTrue="1" operator="containsText" text="Masterthese">
      <formula>NOT(ISERROR(SEARCH("Masterthese",H52)))</formula>
    </cfRule>
    <cfRule type="cellIs" dxfId="531" priority="535" stopIfTrue="1" operator="equal">
      <formula>"Masterthese"</formula>
    </cfRule>
    <cfRule type="cellIs" dxfId="530" priority="536" stopIfTrue="1" operator="equal">
      <formula>"Masterthese"</formula>
    </cfRule>
  </conditionalFormatting>
  <conditionalFormatting sqref="G52">
    <cfRule type="containsText" dxfId="529" priority="526" stopIfTrue="1" operator="containsText" text="Prüfung">
      <formula>NOT(ISERROR(SEARCH("Prüfung",G52)))</formula>
    </cfRule>
    <cfRule type="containsText" dxfId="528" priority="527" stopIfTrue="1" operator="containsText" text="Prüfung">
      <formula>NOT(ISERROR(SEARCH("Prüfung",G52)))</formula>
    </cfRule>
    <cfRule type="containsText" dxfId="527" priority="528" stopIfTrue="1" operator="containsText" text="Praktikum">
      <formula>NOT(ISERROR(SEARCH("Praktikum",G52)))</formula>
    </cfRule>
    <cfRule type="containsText" dxfId="526" priority="529" stopIfTrue="1" operator="containsText" text="PBA">
      <formula>NOT(ISERROR(SEARCH("PBA",G52)))</formula>
    </cfRule>
    <cfRule type="cellIs" dxfId="525" priority="530" stopIfTrue="1" operator="equal">
      <formula>"PBA"</formula>
    </cfRule>
  </conditionalFormatting>
  <conditionalFormatting sqref="G52">
    <cfRule type="containsText" dxfId="524" priority="520" stopIfTrue="1" operator="containsText" text="WS">
      <formula>NOT(ISERROR(SEARCH("WS",G52)))</formula>
    </cfRule>
    <cfRule type="containsText" dxfId="523" priority="521" stopIfTrue="1" operator="containsText" text="Diplomierung">
      <formula>NOT(ISERROR(SEARCH("Diplomierung",G52)))</formula>
    </cfRule>
    <cfRule type="containsText" dxfId="522" priority="522" stopIfTrue="1" operator="containsText" text="Masterthese">
      <formula>NOT(ISERROR(SEARCH("Masterthese",G52)))</formula>
    </cfRule>
    <cfRule type="containsText" dxfId="521" priority="523" stopIfTrue="1" operator="containsText" text="Masterthese">
      <formula>NOT(ISERROR(SEARCH("Masterthese",G52)))</formula>
    </cfRule>
    <cfRule type="cellIs" dxfId="520" priority="524" stopIfTrue="1" operator="equal">
      <formula>"Masterthese"</formula>
    </cfRule>
    <cfRule type="cellIs" dxfId="519" priority="525" stopIfTrue="1" operator="equal">
      <formula>"Masterthese"</formula>
    </cfRule>
  </conditionalFormatting>
  <conditionalFormatting sqref="H52">
    <cfRule type="containsText" dxfId="518" priority="515" stopIfTrue="1" operator="containsText" text="Prüfung">
      <formula>NOT(ISERROR(SEARCH("Prüfung",H52)))</formula>
    </cfRule>
    <cfRule type="containsText" dxfId="517" priority="516" stopIfTrue="1" operator="containsText" text="Prüfung">
      <formula>NOT(ISERROR(SEARCH("Prüfung",H52)))</formula>
    </cfRule>
    <cfRule type="containsText" dxfId="516" priority="517" stopIfTrue="1" operator="containsText" text="Praktikum">
      <formula>NOT(ISERROR(SEARCH("Praktikum",H52)))</formula>
    </cfRule>
    <cfRule type="containsText" dxfId="515" priority="518" stopIfTrue="1" operator="containsText" text="PBA">
      <formula>NOT(ISERROR(SEARCH("PBA",H52)))</formula>
    </cfRule>
    <cfRule type="cellIs" dxfId="514" priority="519" stopIfTrue="1" operator="equal">
      <formula>"PBA"</formula>
    </cfRule>
  </conditionalFormatting>
  <conditionalFormatting sqref="H52">
    <cfRule type="containsText" dxfId="513" priority="509" stopIfTrue="1" operator="containsText" text="WS">
      <formula>NOT(ISERROR(SEARCH("WS",H52)))</formula>
    </cfRule>
    <cfRule type="containsText" dxfId="512" priority="510" stopIfTrue="1" operator="containsText" text="Diplomierung">
      <formula>NOT(ISERROR(SEARCH("Diplomierung",H52)))</formula>
    </cfRule>
    <cfRule type="containsText" dxfId="511" priority="511" stopIfTrue="1" operator="containsText" text="Masterthese">
      <formula>NOT(ISERROR(SEARCH("Masterthese",H52)))</formula>
    </cfRule>
    <cfRule type="containsText" dxfId="510" priority="512" stopIfTrue="1" operator="containsText" text="Masterthese">
      <formula>NOT(ISERROR(SEARCH("Masterthese",H52)))</formula>
    </cfRule>
    <cfRule type="cellIs" dxfId="509" priority="513" stopIfTrue="1" operator="equal">
      <formula>"Masterthese"</formula>
    </cfRule>
    <cfRule type="cellIs" dxfId="508" priority="514" stopIfTrue="1" operator="equal">
      <formula>"Masterthese"</formula>
    </cfRule>
  </conditionalFormatting>
  <conditionalFormatting sqref="H57">
    <cfRule type="containsText" dxfId="507" priority="504" stopIfTrue="1" operator="containsText" text="Prüfung">
      <formula>NOT(ISERROR(SEARCH("Prüfung",H57)))</formula>
    </cfRule>
    <cfRule type="containsText" dxfId="506" priority="505" stopIfTrue="1" operator="containsText" text="Prüfung">
      <formula>NOT(ISERROR(SEARCH("Prüfung",H57)))</formula>
    </cfRule>
    <cfRule type="containsText" dxfId="505" priority="506" stopIfTrue="1" operator="containsText" text="Praktikum">
      <formula>NOT(ISERROR(SEARCH("Praktikum",H57)))</formula>
    </cfRule>
    <cfRule type="containsText" dxfId="504" priority="507" stopIfTrue="1" operator="containsText" text="PBA">
      <formula>NOT(ISERROR(SEARCH("PBA",H57)))</formula>
    </cfRule>
    <cfRule type="cellIs" dxfId="503" priority="508" stopIfTrue="1" operator="equal">
      <formula>"PBA"</formula>
    </cfRule>
  </conditionalFormatting>
  <conditionalFormatting sqref="H57">
    <cfRule type="containsText" dxfId="502" priority="498" stopIfTrue="1" operator="containsText" text="WS">
      <formula>NOT(ISERROR(SEARCH("WS",H57)))</formula>
    </cfRule>
    <cfRule type="containsText" dxfId="501" priority="499" stopIfTrue="1" operator="containsText" text="Diplomierung">
      <formula>NOT(ISERROR(SEARCH("Diplomierung",H57)))</formula>
    </cfRule>
    <cfRule type="containsText" dxfId="500" priority="500" stopIfTrue="1" operator="containsText" text="Masterthese">
      <formula>NOT(ISERROR(SEARCH("Masterthese",H57)))</formula>
    </cfRule>
    <cfRule type="containsText" dxfId="499" priority="501" stopIfTrue="1" operator="containsText" text="Masterthese">
      <formula>NOT(ISERROR(SEARCH("Masterthese",H57)))</formula>
    </cfRule>
    <cfRule type="cellIs" dxfId="498" priority="502" stopIfTrue="1" operator="equal">
      <formula>"Masterthese"</formula>
    </cfRule>
    <cfRule type="cellIs" dxfId="497" priority="503" stopIfTrue="1" operator="equal">
      <formula>"Masterthese"</formula>
    </cfRule>
  </conditionalFormatting>
  <conditionalFormatting sqref="H57">
    <cfRule type="containsText" dxfId="496" priority="493" stopIfTrue="1" operator="containsText" text="Prüfung">
      <formula>NOT(ISERROR(SEARCH("Prüfung",H57)))</formula>
    </cfRule>
    <cfRule type="containsText" dxfId="495" priority="494" stopIfTrue="1" operator="containsText" text="Prüfung">
      <formula>NOT(ISERROR(SEARCH("Prüfung",H57)))</formula>
    </cfRule>
    <cfRule type="containsText" dxfId="494" priority="495" stopIfTrue="1" operator="containsText" text="Praktikum">
      <formula>NOT(ISERROR(SEARCH("Praktikum",H57)))</formula>
    </cfRule>
    <cfRule type="containsText" dxfId="493" priority="496" stopIfTrue="1" operator="containsText" text="PBA">
      <formula>NOT(ISERROR(SEARCH("PBA",H57)))</formula>
    </cfRule>
    <cfRule type="cellIs" dxfId="492" priority="497" stopIfTrue="1" operator="equal">
      <formula>"PBA"</formula>
    </cfRule>
  </conditionalFormatting>
  <conditionalFormatting sqref="H57">
    <cfRule type="containsText" dxfId="491" priority="487" stopIfTrue="1" operator="containsText" text="WS">
      <formula>NOT(ISERROR(SEARCH("WS",H57)))</formula>
    </cfRule>
    <cfRule type="containsText" dxfId="490" priority="488" stopIfTrue="1" operator="containsText" text="Diplomierung">
      <formula>NOT(ISERROR(SEARCH("Diplomierung",H57)))</formula>
    </cfRule>
    <cfRule type="containsText" dxfId="489" priority="489" stopIfTrue="1" operator="containsText" text="Masterthese">
      <formula>NOT(ISERROR(SEARCH("Masterthese",H57)))</formula>
    </cfRule>
    <cfRule type="containsText" dxfId="488" priority="490" stopIfTrue="1" operator="containsText" text="Masterthese">
      <formula>NOT(ISERROR(SEARCH("Masterthese",H57)))</formula>
    </cfRule>
    <cfRule type="cellIs" dxfId="487" priority="491" stopIfTrue="1" operator="equal">
      <formula>"Masterthese"</formula>
    </cfRule>
    <cfRule type="cellIs" dxfId="486" priority="492" stopIfTrue="1" operator="equal">
      <formula>"Masterthese"</formula>
    </cfRule>
  </conditionalFormatting>
  <conditionalFormatting sqref="H14">
    <cfRule type="containsText" dxfId="485" priority="482" stopIfTrue="1" operator="containsText" text="Prüfung">
      <formula>NOT(ISERROR(SEARCH("Prüfung",H14)))</formula>
    </cfRule>
    <cfRule type="containsText" dxfId="484" priority="483" stopIfTrue="1" operator="containsText" text="Prüfung">
      <formula>NOT(ISERROR(SEARCH("Prüfung",H14)))</formula>
    </cfRule>
    <cfRule type="containsText" dxfId="483" priority="484" stopIfTrue="1" operator="containsText" text="Praktikum">
      <formula>NOT(ISERROR(SEARCH("Praktikum",H14)))</formula>
    </cfRule>
    <cfRule type="containsText" dxfId="482" priority="485" stopIfTrue="1" operator="containsText" text="PBA">
      <formula>NOT(ISERROR(SEARCH("PBA",H14)))</formula>
    </cfRule>
    <cfRule type="cellIs" dxfId="481" priority="486" stopIfTrue="1" operator="equal">
      <formula>"PBA"</formula>
    </cfRule>
  </conditionalFormatting>
  <conditionalFormatting sqref="H14">
    <cfRule type="containsText" dxfId="480" priority="476" stopIfTrue="1" operator="containsText" text="WS">
      <formula>NOT(ISERROR(SEARCH("WS",H14)))</formula>
    </cfRule>
    <cfRule type="containsText" dxfId="479" priority="477" stopIfTrue="1" operator="containsText" text="Diplomierung">
      <formula>NOT(ISERROR(SEARCH("Diplomierung",H14)))</formula>
    </cfRule>
    <cfRule type="containsText" dxfId="478" priority="478" stopIfTrue="1" operator="containsText" text="Masterthese">
      <formula>NOT(ISERROR(SEARCH("Masterthese",H14)))</formula>
    </cfRule>
    <cfRule type="containsText" dxfId="477" priority="479" stopIfTrue="1" operator="containsText" text="Masterthese">
      <formula>NOT(ISERROR(SEARCH("Masterthese",H14)))</formula>
    </cfRule>
    <cfRule type="cellIs" dxfId="476" priority="480" stopIfTrue="1" operator="equal">
      <formula>"Masterthese"</formula>
    </cfRule>
    <cfRule type="cellIs" dxfId="475" priority="481" stopIfTrue="1" operator="equal">
      <formula>"Masterthese"</formula>
    </cfRule>
  </conditionalFormatting>
  <conditionalFormatting sqref="H14">
    <cfRule type="containsText" dxfId="474" priority="471" stopIfTrue="1" operator="containsText" text="Praxisprojekt">
      <formula>NOT(ISERROR(SEARCH("Praxisprojekt",H14)))</formula>
    </cfRule>
    <cfRule type="containsText" dxfId="473" priority="472" stopIfTrue="1" operator="containsText" text="Masterarbeit">
      <formula>NOT(ISERROR(SEARCH("Masterarbeit",H14)))</formula>
    </cfRule>
    <cfRule type="containsText" dxfId="472" priority="473" stopIfTrue="1" operator="containsText" text="Masterarbeit">
      <formula>NOT(ISERROR(SEARCH("Masterarbeit",H14)))</formula>
    </cfRule>
    <cfRule type="containsText" dxfId="471" priority="474" stopIfTrue="1" operator="containsText" text="P 13">
      <formula>NOT(ISERROR(SEARCH("P 13",H14)))</formula>
    </cfRule>
    <cfRule type="containsText" dxfId="470" priority="475" stopIfTrue="1" operator="containsText" text="P 13">
      <formula>NOT(ISERROR(SEARCH("P 13",H14)))</formula>
    </cfRule>
  </conditionalFormatting>
  <conditionalFormatting sqref="H14">
    <cfRule type="containsText" dxfId="469" priority="469" stopIfTrue="1" operator="containsText" text="MArb">
      <formula>NOT(ISERROR(SEARCH("MArb",H14)))</formula>
    </cfRule>
    <cfRule type="containsText" dxfId="468" priority="470" stopIfTrue="1" operator="containsText" text="MArb">
      <formula>NOT(ISERROR(SEARCH("MArb",H14)))</formula>
    </cfRule>
  </conditionalFormatting>
  <conditionalFormatting sqref="B44:C44">
    <cfRule type="containsText" dxfId="467" priority="464" stopIfTrue="1" operator="containsText" text="Prüfung">
      <formula>NOT(ISERROR(SEARCH("Prüfung",B44)))</formula>
    </cfRule>
    <cfRule type="containsText" dxfId="466" priority="465" stopIfTrue="1" operator="containsText" text="Prüfung">
      <formula>NOT(ISERROR(SEARCH("Prüfung",B44)))</formula>
    </cfRule>
    <cfRule type="containsText" dxfId="465" priority="466" stopIfTrue="1" operator="containsText" text="Praktikum">
      <formula>NOT(ISERROR(SEARCH("Praktikum",B44)))</formula>
    </cfRule>
    <cfRule type="containsText" dxfId="464" priority="467" stopIfTrue="1" operator="containsText" text="PBA">
      <formula>NOT(ISERROR(SEARCH("PBA",B44)))</formula>
    </cfRule>
    <cfRule type="cellIs" dxfId="463" priority="468" stopIfTrue="1" operator="equal">
      <formula>"PBA"</formula>
    </cfRule>
  </conditionalFormatting>
  <conditionalFormatting sqref="B44:C44">
    <cfRule type="containsText" dxfId="462" priority="458" stopIfTrue="1" operator="containsText" text="WS">
      <formula>NOT(ISERROR(SEARCH("WS",B44)))</formula>
    </cfRule>
    <cfRule type="containsText" dxfId="461" priority="459" stopIfTrue="1" operator="containsText" text="Diplomierung">
      <formula>NOT(ISERROR(SEARCH("Diplomierung",B44)))</formula>
    </cfRule>
    <cfRule type="containsText" dxfId="460" priority="460" stopIfTrue="1" operator="containsText" text="Masterthese">
      <formula>NOT(ISERROR(SEARCH("Masterthese",B44)))</formula>
    </cfRule>
    <cfRule type="containsText" dxfId="459" priority="461" stopIfTrue="1" operator="containsText" text="Masterthese">
      <formula>NOT(ISERROR(SEARCH("Masterthese",B44)))</formula>
    </cfRule>
    <cfRule type="cellIs" dxfId="458" priority="462" stopIfTrue="1" operator="equal">
      <formula>"Masterthese"</formula>
    </cfRule>
    <cfRule type="cellIs" dxfId="457" priority="463" stopIfTrue="1" operator="equal">
      <formula>"Masterthese"</formula>
    </cfRule>
  </conditionalFormatting>
  <conditionalFormatting sqref="B44:C44">
    <cfRule type="containsText" dxfId="456" priority="453" stopIfTrue="1" operator="containsText" text="Praxisprojekt">
      <formula>NOT(ISERROR(SEARCH("Praxisprojekt",B44)))</formula>
    </cfRule>
    <cfRule type="containsText" dxfId="455" priority="454" stopIfTrue="1" operator="containsText" text="Masterarbeit">
      <formula>NOT(ISERROR(SEARCH("Masterarbeit",B44)))</formula>
    </cfRule>
    <cfRule type="containsText" dxfId="454" priority="455" stopIfTrue="1" operator="containsText" text="Masterarbeit">
      <formula>NOT(ISERROR(SEARCH("Masterarbeit",B44)))</formula>
    </cfRule>
    <cfRule type="containsText" dxfId="453" priority="456" stopIfTrue="1" operator="containsText" text="P 13">
      <formula>NOT(ISERROR(SEARCH("P 13",B44)))</formula>
    </cfRule>
    <cfRule type="containsText" dxfId="452" priority="457" stopIfTrue="1" operator="containsText" text="P 13">
      <formula>NOT(ISERROR(SEARCH("P 13",B44)))</formula>
    </cfRule>
  </conditionalFormatting>
  <conditionalFormatting sqref="B42:C42">
    <cfRule type="containsText" dxfId="451" priority="448" stopIfTrue="1" operator="containsText" text="Prüfung">
      <formula>NOT(ISERROR(SEARCH("Prüfung",B42)))</formula>
    </cfRule>
    <cfRule type="containsText" dxfId="450" priority="449" stopIfTrue="1" operator="containsText" text="Prüfung">
      <formula>NOT(ISERROR(SEARCH("Prüfung",B42)))</formula>
    </cfRule>
    <cfRule type="containsText" dxfId="449" priority="450" stopIfTrue="1" operator="containsText" text="Praktikum">
      <formula>NOT(ISERROR(SEARCH("Praktikum",B42)))</formula>
    </cfRule>
    <cfRule type="containsText" dxfId="448" priority="451" stopIfTrue="1" operator="containsText" text="PBA">
      <formula>NOT(ISERROR(SEARCH("PBA",B42)))</formula>
    </cfRule>
    <cfRule type="cellIs" dxfId="447" priority="452" stopIfTrue="1" operator="equal">
      <formula>"PBA"</formula>
    </cfRule>
  </conditionalFormatting>
  <conditionalFormatting sqref="B42:C42">
    <cfRule type="containsText" dxfId="446" priority="442" stopIfTrue="1" operator="containsText" text="WS">
      <formula>NOT(ISERROR(SEARCH("WS",B42)))</formula>
    </cfRule>
    <cfRule type="containsText" dxfId="445" priority="443" stopIfTrue="1" operator="containsText" text="Diplomierung">
      <formula>NOT(ISERROR(SEARCH("Diplomierung",B42)))</formula>
    </cfRule>
    <cfRule type="containsText" dxfId="444" priority="444" stopIfTrue="1" operator="containsText" text="Masterthese">
      <formula>NOT(ISERROR(SEARCH("Masterthese",B42)))</formula>
    </cfRule>
    <cfRule type="containsText" dxfId="443" priority="445" stopIfTrue="1" operator="containsText" text="Masterthese">
      <formula>NOT(ISERROR(SEARCH("Masterthese",B42)))</formula>
    </cfRule>
    <cfRule type="cellIs" dxfId="442" priority="446" stopIfTrue="1" operator="equal">
      <formula>"Masterthese"</formula>
    </cfRule>
    <cfRule type="cellIs" dxfId="441" priority="447" stopIfTrue="1" operator="equal">
      <formula>"Masterthese"</formula>
    </cfRule>
  </conditionalFormatting>
  <conditionalFormatting sqref="B42:C42">
    <cfRule type="containsText" dxfId="440" priority="437" stopIfTrue="1" operator="containsText" text="Prüfung">
      <formula>NOT(ISERROR(SEARCH("Prüfung",B42)))</formula>
    </cfRule>
    <cfRule type="containsText" dxfId="439" priority="438" stopIfTrue="1" operator="containsText" text="Prüfung">
      <formula>NOT(ISERROR(SEARCH("Prüfung",B42)))</formula>
    </cfRule>
    <cfRule type="containsText" dxfId="438" priority="439" stopIfTrue="1" operator="containsText" text="Praktikum">
      <formula>NOT(ISERROR(SEARCH("Praktikum",B42)))</formula>
    </cfRule>
    <cfRule type="containsText" dxfId="437" priority="440" stopIfTrue="1" operator="containsText" text="PBA">
      <formula>NOT(ISERROR(SEARCH("PBA",B42)))</formula>
    </cfRule>
    <cfRule type="cellIs" dxfId="436" priority="441" stopIfTrue="1" operator="equal">
      <formula>"PBA"</formula>
    </cfRule>
  </conditionalFormatting>
  <conditionalFormatting sqref="B42:C42">
    <cfRule type="containsText" dxfId="435" priority="431" stopIfTrue="1" operator="containsText" text="WS">
      <formula>NOT(ISERROR(SEARCH("WS",B42)))</formula>
    </cfRule>
    <cfRule type="containsText" dxfId="434" priority="432" stopIfTrue="1" operator="containsText" text="Diplomierung">
      <formula>NOT(ISERROR(SEARCH("Diplomierung",B42)))</formula>
    </cfRule>
    <cfRule type="containsText" dxfId="433" priority="433" stopIfTrue="1" operator="containsText" text="Masterthese">
      <formula>NOT(ISERROR(SEARCH("Masterthese",B42)))</formula>
    </cfRule>
    <cfRule type="containsText" dxfId="432" priority="434" stopIfTrue="1" operator="containsText" text="Masterthese">
      <formula>NOT(ISERROR(SEARCH("Masterthese",B42)))</formula>
    </cfRule>
    <cfRule type="cellIs" dxfId="431" priority="435" stopIfTrue="1" operator="equal">
      <formula>"Masterthese"</formula>
    </cfRule>
    <cfRule type="cellIs" dxfId="430" priority="436" stopIfTrue="1" operator="equal">
      <formula>"Masterthese"</formula>
    </cfRule>
  </conditionalFormatting>
  <conditionalFormatting sqref="B42:C42">
    <cfRule type="containsText" dxfId="429" priority="426" stopIfTrue="1" operator="containsText" text="Praxisprojekt">
      <formula>NOT(ISERROR(SEARCH("Praxisprojekt",B42)))</formula>
    </cfRule>
    <cfRule type="containsText" dxfId="428" priority="427" stopIfTrue="1" operator="containsText" text="Masterarbeit">
      <formula>NOT(ISERROR(SEARCH("Masterarbeit",B42)))</formula>
    </cfRule>
    <cfRule type="containsText" dxfId="427" priority="428" stopIfTrue="1" operator="containsText" text="Masterarbeit">
      <formula>NOT(ISERROR(SEARCH("Masterarbeit",B42)))</formula>
    </cfRule>
    <cfRule type="containsText" dxfId="426" priority="429" stopIfTrue="1" operator="containsText" text="P 13">
      <formula>NOT(ISERROR(SEARCH("P 13",B42)))</formula>
    </cfRule>
    <cfRule type="containsText" dxfId="425" priority="430" stopIfTrue="1" operator="containsText" text="P 13">
      <formula>NOT(ISERROR(SEARCH("P 13",B42)))</formula>
    </cfRule>
  </conditionalFormatting>
  <conditionalFormatting sqref="B42">
    <cfRule type="containsText" dxfId="424" priority="421" stopIfTrue="1" operator="containsText" text="Prüfung">
      <formula>NOT(ISERROR(SEARCH("Prüfung",B42)))</formula>
    </cfRule>
    <cfRule type="containsText" dxfId="423" priority="422" stopIfTrue="1" operator="containsText" text="Prüfung">
      <formula>NOT(ISERROR(SEARCH("Prüfung",B42)))</formula>
    </cfRule>
    <cfRule type="containsText" dxfId="422" priority="423" stopIfTrue="1" operator="containsText" text="Praktikum">
      <formula>NOT(ISERROR(SEARCH("Praktikum",B42)))</formula>
    </cfRule>
    <cfRule type="containsText" dxfId="421" priority="424" stopIfTrue="1" operator="containsText" text="PBA">
      <formula>NOT(ISERROR(SEARCH("PBA",B42)))</formula>
    </cfRule>
    <cfRule type="cellIs" dxfId="420" priority="425" stopIfTrue="1" operator="equal">
      <formula>"PBA"</formula>
    </cfRule>
  </conditionalFormatting>
  <conditionalFormatting sqref="B42">
    <cfRule type="containsText" dxfId="419" priority="415" stopIfTrue="1" operator="containsText" text="WS">
      <formula>NOT(ISERROR(SEARCH("WS",B42)))</formula>
    </cfRule>
    <cfRule type="containsText" dxfId="418" priority="416" stopIfTrue="1" operator="containsText" text="Diplomierung">
      <formula>NOT(ISERROR(SEARCH("Diplomierung",B42)))</formula>
    </cfRule>
    <cfRule type="containsText" dxfId="417" priority="417" stopIfTrue="1" operator="containsText" text="Masterthese">
      <formula>NOT(ISERROR(SEARCH("Masterthese",B42)))</formula>
    </cfRule>
    <cfRule type="containsText" dxfId="416" priority="418" stopIfTrue="1" operator="containsText" text="Masterthese">
      <formula>NOT(ISERROR(SEARCH("Masterthese",B42)))</formula>
    </cfRule>
    <cfRule type="cellIs" dxfId="415" priority="419" stopIfTrue="1" operator="equal">
      <formula>"Masterthese"</formula>
    </cfRule>
    <cfRule type="cellIs" dxfId="414" priority="420" stopIfTrue="1" operator="equal">
      <formula>"Masterthese"</formula>
    </cfRule>
  </conditionalFormatting>
  <conditionalFormatting sqref="B42:C42">
    <cfRule type="containsText" dxfId="413" priority="410" stopIfTrue="1" operator="containsText" text="Prüfung">
      <formula>NOT(ISERROR(SEARCH("Prüfung",B42)))</formula>
    </cfRule>
    <cfRule type="containsText" dxfId="412" priority="411" stopIfTrue="1" operator="containsText" text="Prüfung">
      <formula>NOT(ISERROR(SEARCH("Prüfung",B42)))</formula>
    </cfRule>
    <cfRule type="containsText" dxfId="411" priority="412" stopIfTrue="1" operator="containsText" text="Praktikum">
      <formula>NOT(ISERROR(SEARCH("Praktikum",B42)))</formula>
    </cfRule>
    <cfRule type="containsText" dxfId="410" priority="413" stopIfTrue="1" operator="containsText" text="PBA">
      <formula>NOT(ISERROR(SEARCH("PBA",B42)))</formula>
    </cfRule>
    <cfRule type="cellIs" dxfId="409" priority="414" stopIfTrue="1" operator="equal">
      <formula>"PBA"</formula>
    </cfRule>
  </conditionalFormatting>
  <conditionalFormatting sqref="B42:C42">
    <cfRule type="containsText" dxfId="408" priority="404" stopIfTrue="1" operator="containsText" text="WS">
      <formula>NOT(ISERROR(SEARCH("WS",B42)))</formula>
    </cfRule>
    <cfRule type="containsText" dxfId="407" priority="405" stopIfTrue="1" operator="containsText" text="Diplomierung">
      <formula>NOT(ISERROR(SEARCH("Diplomierung",B42)))</formula>
    </cfRule>
    <cfRule type="containsText" dxfId="406" priority="406" stopIfTrue="1" operator="containsText" text="Masterthese">
      <formula>NOT(ISERROR(SEARCH("Masterthese",B42)))</formula>
    </cfRule>
    <cfRule type="containsText" dxfId="405" priority="407" stopIfTrue="1" operator="containsText" text="Masterthese">
      <formula>NOT(ISERROR(SEARCH("Masterthese",B42)))</formula>
    </cfRule>
    <cfRule type="cellIs" dxfId="404" priority="408" stopIfTrue="1" operator="equal">
      <formula>"Masterthese"</formula>
    </cfRule>
    <cfRule type="cellIs" dxfId="403" priority="409" stopIfTrue="1" operator="equal">
      <formula>"Masterthese"</formula>
    </cfRule>
  </conditionalFormatting>
  <conditionalFormatting sqref="J63">
    <cfRule type="containsText" dxfId="402" priority="401" stopIfTrue="1" operator="containsText" text="Prüfung">
      <formula>NOT(ISERROR(SEARCH("Prüfung",J63)))</formula>
    </cfRule>
    <cfRule type="containsText" dxfId="401" priority="402" stopIfTrue="1" operator="containsText" text="Ende">
      <formula>NOT(ISERROR(SEARCH("Ende",J63)))</formula>
    </cfRule>
    <cfRule type="containsText" dxfId="400" priority="403" stopIfTrue="1" operator="containsText" text="Beginn">
      <formula>NOT(ISERROR(SEARCH("Beginn",J63)))</formula>
    </cfRule>
  </conditionalFormatting>
  <conditionalFormatting sqref="C44">
    <cfRule type="containsText" dxfId="399" priority="396" stopIfTrue="1" operator="containsText" text="Prüfung">
      <formula>NOT(ISERROR(SEARCH("Prüfung",C44)))</formula>
    </cfRule>
    <cfRule type="containsText" dxfId="398" priority="397" stopIfTrue="1" operator="containsText" text="Prüfung">
      <formula>NOT(ISERROR(SEARCH("Prüfung",C44)))</formula>
    </cfRule>
    <cfRule type="containsText" dxfId="397" priority="398" stopIfTrue="1" operator="containsText" text="Praktikum">
      <formula>NOT(ISERROR(SEARCH("Praktikum",C44)))</formula>
    </cfRule>
    <cfRule type="containsText" dxfId="396" priority="399" stopIfTrue="1" operator="containsText" text="PBA">
      <formula>NOT(ISERROR(SEARCH("PBA",C44)))</formula>
    </cfRule>
    <cfRule type="cellIs" dxfId="395" priority="400" stopIfTrue="1" operator="equal">
      <formula>"PBA"</formula>
    </cfRule>
  </conditionalFormatting>
  <conditionalFormatting sqref="C44">
    <cfRule type="containsText" dxfId="394" priority="390" stopIfTrue="1" operator="containsText" text="WS">
      <formula>NOT(ISERROR(SEARCH("WS",C44)))</formula>
    </cfRule>
    <cfRule type="containsText" dxfId="393" priority="391" stopIfTrue="1" operator="containsText" text="Diplomierung">
      <formula>NOT(ISERROR(SEARCH("Diplomierung",C44)))</formula>
    </cfRule>
    <cfRule type="containsText" dxfId="392" priority="392" stopIfTrue="1" operator="containsText" text="Masterthese">
      <formula>NOT(ISERROR(SEARCH("Masterthese",C44)))</formula>
    </cfRule>
    <cfRule type="containsText" dxfId="391" priority="393" stopIfTrue="1" operator="containsText" text="Masterthese">
      <formula>NOT(ISERROR(SEARCH("Masterthese",C44)))</formula>
    </cfRule>
    <cfRule type="cellIs" dxfId="390" priority="394" stopIfTrue="1" operator="equal">
      <formula>"Masterthese"</formula>
    </cfRule>
    <cfRule type="cellIs" dxfId="389" priority="395" stopIfTrue="1" operator="equal">
      <formula>"Masterthese"</formula>
    </cfRule>
  </conditionalFormatting>
  <conditionalFormatting sqref="C44">
    <cfRule type="containsText" dxfId="388" priority="385" stopIfTrue="1" operator="containsText" text="Praxisprojekt">
      <formula>NOT(ISERROR(SEARCH("Praxisprojekt",C44)))</formula>
    </cfRule>
    <cfRule type="containsText" dxfId="387" priority="386" stopIfTrue="1" operator="containsText" text="Masterarbeit">
      <formula>NOT(ISERROR(SEARCH("Masterarbeit",C44)))</formula>
    </cfRule>
    <cfRule type="containsText" dxfId="386" priority="387" stopIfTrue="1" operator="containsText" text="Masterarbeit">
      <formula>NOT(ISERROR(SEARCH("Masterarbeit",C44)))</formula>
    </cfRule>
    <cfRule type="containsText" dxfId="385" priority="388" stopIfTrue="1" operator="containsText" text="P 13">
      <formula>NOT(ISERROR(SEARCH("P 13",C44)))</formula>
    </cfRule>
    <cfRule type="containsText" dxfId="384" priority="389" stopIfTrue="1" operator="containsText" text="P 13">
      <formula>NOT(ISERROR(SEARCH("P 13",C44)))</formula>
    </cfRule>
  </conditionalFormatting>
  <conditionalFormatting sqref="C44">
    <cfRule type="containsText" dxfId="383" priority="380" stopIfTrue="1" operator="containsText" text="Prüfung">
      <formula>NOT(ISERROR(SEARCH("Prüfung",C44)))</formula>
    </cfRule>
    <cfRule type="containsText" dxfId="382" priority="381" stopIfTrue="1" operator="containsText" text="Prüfung">
      <formula>NOT(ISERROR(SEARCH("Prüfung",C44)))</formula>
    </cfRule>
    <cfRule type="containsText" dxfId="381" priority="382" stopIfTrue="1" operator="containsText" text="Praktikum">
      <formula>NOT(ISERROR(SEARCH("Praktikum",C44)))</formula>
    </cfRule>
    <cfRule type="containsText" dxfId="380" priority="383" stopIfTrue="1" operator="containsText" text="PBA">
      <formula>NOT(ISERROR(SEARCH("PBA",C44)))</formula>
    </cfRule>
    <cfRule type="cellIs" dxfId="379" priority="384" stopIfTrue="1" operator="equal">
      <formula>"PBA"</formula>
    </cfRule>
  </conditionalFormatting>
  <conditionalFormatting sqref="C44">
    <cfRule type="containsText" dxfId="378" priority="374" stopIfTrue="1" operator="containsText" text="WS">
      <formula>NOT(ISERROR(SEARCH("WS",C44)))</formula>
    </cfRule>
    <cfRule type="containsText" dxfId="377" priority="375" stopIfTrue="1" operator="containsText" text="Diplomierung">
      <formula>NOT(ISERROR(SEARCH("Diplomierung",C44)))</formula>
    </cfRule>
    <cfRule type="containsText" dxfId="376" priority="376" stopIfTrue="1" operator="containsText" text="Masterthese">
      <formula>NOT(ISERROR(SEARCH("Masterthese",C44)))</formula>
    </cfRule>
    <cfRule type="containsText" dxfId="375" priority="377" stopIfTrue="1" operator="containsText" text="Masterthese">
      <formula>NOT(ISERROR(SEARCH("Masterthese",C44)))</formula>
    </cfRule>
    <cfRule type="cellIs" dxfId="374" priority="378" stopIfTrue="1" operator="equal">
      <formula>"Masterthese"</formula>
    </cfRule>
    <cfRule type="cellIs" dxfId="373" priority="379" stopIfTrue="1" operator="equal">
      <formula>"Masterthese"</formula>
    </cfRule>
  </conditionalFormatting>
  <conditionalFormatting sqref="C44">
    <cfRule type="containsText" dxfId="372" priority="369" stopIfTrue="1" operator="containsText" text="Prüfung">
      <formula>NOT(ISERROR(SEARCH("Prüfung",C44)))</formula>
    </cfRule>
    <cfRule type="containsText" dxfId="371" priority="370" stopIfTrue="1" operator="containsText" text="Prüfung">
      <formula>NOT(ISERROR(SEARCH("Prüfung",C44)))</formula>
    </cfRule>
    <cfRule type="containsText" dxfId="370" priority="371" stopIfTrue="1" operator="containsText" text="Praktikum">
      <formula>NOT(ISERROR(SEARCH("Praktikum",C44)))</formula>
    </cfRule>
    <cfRule type="containsText" dxfId="369" priority="372" stopIfTrue="1" operator="containsText" text="PBA">
      <formula>NOT(ISERROR(SEARCH("PBA",C44)))</formula>
    </cfRule>
    <cfRule type="cellIs" dxfId="368" priority="373" stopIfTrue="1" operator="equal">
      <formula>"PBA"</formula>
    </cfRule>
  </conditionalFormatting>
  <conditionalFormatting sqref="C44">
    <cfRule type="containsText" dxfId="367" priority="363" stopIfTrue="1" operator="containsText" text="WS">
      <formula>NOT(ISERROR(SEARCH("WS",C44)))</formula>
    </cfRule>
    <cfRule type="containsText" dxfId="366" priority="364" stopIfTrue="1" operator="containsText" text="Diplomierung">
      <formula>NOT(ISERROR(SEARCH("Diplomierung",C44)))</formula>
    </cfRule>
    <cfRule type="containsText" dxfId="365" priority="365" stopIfTrue="1" operator="containsText" text="Masterthese">
      <formula>NOT(ISERROR(SEARCH("Masterthese",C44)))</formula>
    </cfRule>
    <cfRule type="containsText" dxfId="364" priority="366" stopIfTrue="1" operator="containsText" text="Masterthese">
      <formula>NOT(ISERROR(SEARCH("Masterthese",C44)))</formula>
    </cfRule>
    <cfRule type="cellIs" dxfId="363" priority="367" stopIfTrue="1" operator="equal">
      <formula>"Masterthese"</formula>
    </cfRule>
    <cfRule type="cellIs" dxfId="362" priority="368" stopIfTrue="1" operator="equal">
      <formula>"Masterthese"</formula>
    </cfRule>
  </conditionalFormatting>
  <conditionalFormatting sqref="C44">
    <cfRule type="containsText" dxfId="361" priority="358" stopIfTrue="1" operator="containsText" text="Praxisprojekt">
      <formula>NOT(ISERROR(SEARCH("Praxisprojekt",C44)))</formula>
    </cfRule>
    <cfRule type="containsText" dxfId="360" priority="359" stopIfTrue="1" operator="containsText" text="Masterarbeit">
      <formula>NOT(ISERROR(SEARCH("Masterarbeit",C44)))</formula>
    </cfRule>
    <cfRule type="containsText" dxfId="359" priority="360" stopIfTrue="1" operator="containsText" text="Masterarbeit">
      <formula>NOT(ISERROR(SEARCH("Masterarbeit",C44)))</formula>
    </cfRule>
    <cfRule type="containsText" dxfId="358" priority="361" stopIfTrue="1" operator="containsText" text="P 13">
      <formula>NOT(ISERROR(SEARCH("P 13",C44)))</formula>
    </cfRule>
    <cfRule type="containsText" dxfId="357" priority="362" stopIfTrue="1" operator="containsText" text="P 13">
      <formula>NOT(ISERROR(SEARCH("P 13",C44)))</formula>
    </cfRule>
  </conditionalFormatting>
  <conditionalFormatting sqref="C44">
    <cfRule type="containsText" dxfId="356" priority="353" stopIfTrue="1" operator="containsText" text="Prüfung">
      <formula>NOT(ISERROR(SEARCH("Prüfung",C44)))</formula>
    </cfRule>
    <cfRule type="containsText" dxfId="355" priority="354" stopIfTrue="1" operator="containsText" text="Prüfung">
      <formula>NOT(ISERROR(SEARCH("Prüfung",C44)))</formula>
    </cfRule>
    <cfRule type="containsText" dxfId="354" priority="355" stopIfTrue="1" operator="containsText" text="Praktikum">
      <formula>NOT(ISERROR(SEARCH("Praktikum",C44)))</formula>
    </cfRule>
    <cfRule type="containsText" dxfId="353" priority="356" stopIfTrue="1" operator="containsText" text="PBA">
      <formula>NOT(ISERROR(SEARCH("PBA",C44)))</formula>
    </cfRule>
    <cfRule type="cellIs" dxfId="352" priority="357" stopIfTrue="1" operator="equal">
      <formula>"PBA"</formula>
    </cfRule>
  </conditionalFormatting>
  <conditionalFormatting sqref="C44">
    <cfRule type="containsText" dxfId="351" priority="347" stopIfTrue="1" operator="containsText" text="WS">
      <formula>NOT(ISERROR(SEARCH("WS",C44)))</formula>
    </cfRule>
    <cfRule type="containsText" dxfId="350" priority="348" stopIfTrue="1" operator="containsText" text="Diplomierung">
      <formula>NOT(ISERROR(SEARCH("Diplomierung",C44)))</formula>
    </cfRule>
    <cfRule type="containsText" dxfId="349" priority="349" stopIfTrue="1" operator="containsText" text="Masterthese">
      <formula>NOT(ISERROR(SEARCH("Masterthese",C44)))</formula>
    </cfRule>
    <cfRule type="containsText" dxfId="348" priority="350" stopIfTrue="1" operator="containsText" text="Masterthese">
      <formula>NOT(ISERROR(SEARCH("Masterthese",C44)))</formula>
    </cfRule>
    <cfRule type="cellIs" dxfId="347" priority="351" stopIfTrue="1" operator="equal">
      <formula>"Masterthese"</formula>
    </cfRule>
    <cfRule type="cellIs" dxfId="346" priority="352" stopIfTrue="1" operator="equal">
      <formula>"Masterthese"</formula>
    </cfRule>
  </conditionalFormatting>
  <conditionalFormatting sqref="C42">
    <cfRule type="containsText" dxfId="345" priority="342" stopIfTrue="1" operator="containsText" text="Prüfung">
      <formula>NOT(ISERROR(SEARCH("Prüfung",C42)))</formula>
    </cfRule>
    <cfRule type="containsText" dxfId="344" priority="343" stopIfTrue="1" operator="containsText" text="Prüfung">
      <formula>NOT(ISERROR(SEARCH("Prüfung",C42)))</formula>
    </cfRule>
    <cfRule type="containsText" dxfId="343" priority="344" stopIfTrue="1" operator="containsText" text="Praktikum">
      <formula>NOT(ISERROR(SEARCH("Praktikum",C42)))</formula>
    </cfRule>
    <cfRule type="containsText" dxfId="342" priority="345" stopIfTrue="1" operator="containsText" text="PBA">
      <formula>NOT(ISERROR(SEARCH("PBA",C42)))</formula>
    </cfRule>
    <cfRule type="cellIs" dxfId="341" priority="346" stopIfTrue="1" operator="equal">
      <formula>"PBA"</formula>
    </cfRule>
  </conditionalFormatting>
  <conditionalFormatting sqref="C42">
    <cfRule type="containsText" dxfId="340" priority="336" stopIfTrue="1" operator="containsText" text="WS">
      <formula>NOT(ISERROR(SEARCH("WS",C42)))</formula>
    </cfRule>
    <cfRule type="containsText" dxfId="339" priority="337" stopIfTrue="1" operator="containsText" text="Diplomierung">
      <formula>NOT(ISERROR(SEARCH("Diplomierung",C42)))</formula>
    </cfRule>
    <cfRule type="containsText" dxfId="338" priority="338" stopIfTrue="1" operator="containsText" text="Masterthese">
      <formula>NOT(ISERROR(SEARCH("Masterthese",C42)))</formula>
    </cfRule>
    <cfRule type="containsText" dxfId="337" priority="339" stopIfTrue="1" operator="containsText" text="Masterthese">
      <formula>NOT(ISERROR(SEARCH("Masterthese",C42)))</formula>
    </cfRule>
    <cfRule type="cellIs" dxfId="336" priority="340" stopIfTrue="1" operator="equal">
      <formula>"Masterthese"</formula>
    </cfRule>
    <cfRule type="cellIs" dxfId="335" priority="341" stopIfTrue="1" operator="equal">
      <formula>"Masterthese"</formula>
    </cfRule>
  </conditionalFormatting>
  <conditionalFormatting sqref="C42">
    <cfRule type="containsText" dxfId="334" priority="331" stopIfTrue="1" operator="containsText" text="Praxisprojekt">
      <formula>NOT(ISERROR(SEARCH("Praxisprojekt",C42)))</formula>
    </cfRule>
    <cfRule type="containsText" dxfId="333" priority="332" stopIfTrue="1" operator="containsText" text="Masterarbeit">
      <formula>NOT(ISERROR(SEARCH("Masterarbeit",C42)))</formula>
    </cfRule>
    <cfRule type="containsText" dxfId="332" priority="333" stopIfTrue="1" operator="containsText" text="Masterarbeit">
      <formula>NOT(ISERROR(SEARCH("Masterarbeit",C42)))</formula>
    </cfRule>
    <cfRule type="containsText" dxfId="331" priority="334" stopIfTrue="1" operator="containsText" text="P 13">
      <formula>NOT(ISERROR(SEARCH("P 13",C42)))</formula>
    </cfRule>
    <cfRule type="containsText" dxfId="330" priority="335" stopIfTrue="1" operator="containsText" text="P 13">
      <formula>NOT(ISERROR(SEARCH("P 13",C42)))</formula>
    </cfRule>
  </conditionalFormatting>
  <conditionalFormatting sqref="B50:C50">
    <cfRule type="containsText" dxfId="329" priority="326" stopIfTrue="1" operator="containsText" text="Prüfung">
      <formula>NOT(ISERROR(SEARCH("Prüfung",B50)))</formula>
    </cfRule>
    <cfRule type="containsText" dxfId="328" priority="327" stopIfTrue="1" operator="containsText" text="Prüfung">
      <formula>NOT(ISERROR(SEARCH("Prüfung",B50)))</formula>
    </cfRule>
    <cfRule type="containsText" dxfId="327" priority="328" stopIfTrue="1" operator="containsText" text="Praktikum">
      <formula>NOT(ISERROR(SEARCH("Praktikum",B50)))</formula>
    </cfRule>
    <cfRule type="containsText" dxfId="326" priority="329" stopIfTrue="1" operator="containsText" text="PBA">
      <formula>NOT(ISERROR(SEARCH("PBA",B50)))</formula>
    </cfRule>
    <cfRule type="cellIs" dxfId="325" priority="330" stopIfTrue="1" operator="equal">
      <formula>"PBA"</formula>
    </cfRule>
  </conditionalFormatting>
  <conditionalFormatting sqref="B50:C50">
    <cfRule type="containsText" dxfId="324" priority="320" stopIfTrue="1" operator="containsText" text="WS">
      <formula>NOT(ISERROR(SEARCH("WS",B50)))</formula>
    </cfRule>
    <cfRule type="containsText" dxfId="323" priority="321" stopIfTrue="1" operator="containsText" text="Diplomierung">
      <formula>NOT(ISERROR(SEARCH("Diplomierung",B50)))</formula>
    </cfRule>
    <cfRule type="containsText" dxfId="322" priority="322" stopIfTrue="1" operator="containsText" text="Masterthese">
      <formula>NOT(ISERROR(SEARCH("Masterthese",B50)))</formula>
    </cfRule>
    <cfRule type="containsText" dxfId="321" priority="323" stopIfTrue="1" operator="containsText" text="Masterthese">
      <formula>NOT(ISERROR(SEARCH("Masterthese",B50)))</formula>
    </cfRule>
    <cfRule type="cellIs" dxfId="320" priority="324" stopIfTrue="1" operator="equal">
      <formula>"Masterthese"</formula>
    </cfRule>
    <cfRule type="cellIs" dxfId="319" priority="325" stopIfTrue="1" operator="equal">
      <formula>"Masterthese"</formula>
    </cfRule>
  </conditionalFormatting>
  <conditionalFormatting sqref="B50:C50">
    <cfRule type="containsText" dxfId="318" priority="315" stopIfTrue="1" operator="containsText" text="Praxisprojekt">
      <formula>NOT(ISERROR(SEARCH("Praxisprojekt",B50)))</formula>
    </cfRule>
    <cfRule type="containsText" dxfId="317" priority="316" stopIfTrue="1" operator="containsText" text="Masterarbeit">
      <formula>NOT(ISERROR(SEARCH("Masterarbeit",B50)))</formula>
    </cfRule>
    <cfRule type="containsText" dxfId="316" priority="317" stopIfTrue="1" operator="containsText" text="Masterarbeit">
      <formula>NOT(ISERROR(SEARCH("Masterarbeit",B50)))</formula>
    </cfRule>
    <cfRule type="containsText" dxfId="315" priority="318" stopIfTrue="1" operator="containsText" text="P 13">
      <formula>NOT(ISERROR(SEARCH("P 13",B50)))</formula>
    </cfRule>
    <cfRule type="containsText" dxfId="314" priority="319" stopIfTrue="1" operator="containsText" text="P 13">
      <formula>NOT(ISERROR(SEARCH("P 13",B50)))</formula>
    </cfRule>
  </conditionalFormatting>
  <conditionalFormatting sqref="B50:C50">
    <cfRule type="containsText" dxfId="313" priority="313" stopIfTrue="1" operator="containsText" text="MArb">
      <formula>NOT(ISERROR(SEARCH("MArb",B50)))</formula>
    </cfRule>
    <cfRule type="containsText" dxfId="312" priority="314" stopIfTrue="1" operator="containsText" text="MArb">
      <formula>NOT(ISERROR(SEARCH("MArb",B50)))</formula>
    </cfRule>
  </conditionalFormatting>
  <conditionalFormatting sqref="B52:C52">
    <cfRule type="containsText" dxfId="311" priority="308" stopIfTrue="1" operator="containsText" text="Prüfung">
      <formula>NOT(ISERROR(SEARCH("Prüfung",B52)))</formula>
    </cfRule>
    <cfRule type="containsText" dxfId="310" priority="309" stopIfTrue="1" operator="containsText" text="Prüfung">
      <formula>NOT(ISERROR(SEARCH("Prüfung",B52)))</formula>
    </cfRule>
    <cfRule type="containsText" dxfId="309" priority="310" stopIfTrue="1" operator="containsText" text="Praktikum">
      <formula>NOT(ISERROR(SEARCH("Praktikum",B52)))</formula>
    </cfRule>
    <cfRule type="containsText" dxfId="308" priority="311" stopIfTrue="1" operator="containsText" text="PBA">
      <formula>NOT(ISERROR(SEARCH("PBA",B52)))</formula>
    </cfRule>
    <cfRule type="cellIs" dxfId="307" priority="312" stopIfTrue="1" operator="equal">
      <formula>"PBA"</formula>
    </cfRule>
  </conditionalFormatting>
  <conditionalFormatting sqref="B52:C52">
    <cfRule type="containsText" dxfId="306" priority="302" stopIfTrue="1" operator="containsText" text="WS">
      <formula>NOT(ISERROR(SEARCH("WS",B52)))</formula>
    </cfRule>
    <cfRule type="containsText" dxfId="305" priority="303" stopIfTrue="1" operator="containsText" text="Diplomierung">
      <formula>NOT(ISERROR(SEARCH("Diplomierung",B52)))</formula>
    </cfRule>
    <cfRule type="containsText" dxfId="304" priority="304" stopIfTrue="1" operator="containsText" text="Masterthese">
      <formula>NOT(ISERROR(SEARCH("Masterthese",B52)))</formula>
    </cfRule>
    <cfRule type="containsText" dxfId="303" priority="305" stopIfTrue="1" operator="containsText" text="Masterthese">
      <formula>NOT(ISERROR(SEARCH("Masterthese",B52)))</formula>
    </cfRule>
    <cfRule type="cellIs" dxfId="302" priority="306" stopIfTrue="1" operator="equal">
      <formula>"Masterthese"</formula>
    </cfRule>
    <cfRule type="cellIs" dxfId="301" priority="307" stopIfTrue="1" operator="equal">
      <formula>"Masterthese"</formula>
    </cfRule>
  </conditionalFormatting>
  <conditionalFormatting sqref="B52:C52">
    <cfRule type="containsText" dxfId="300" priority="297" stopIfTrue="1" operator="containsText" text="Praxisprojekt">
      <formula>NOT(ISERROR(SEARCH("Praxisprojekt",B52)))</formula>
    </cfRule>
    <cfRule type="containsText" dxfId="299" priority="298" stopIfTrue="1" operator="containsText" text="Masterarbeit">
      <formula>NOT(ISERROR(SEARCH("Masterarbeit",B52)))</formula>
    </cfRule>
    <cfRule type="containsText" dxfId="298" priority="299" stopIfTrue="1" operator="containsText" text="Masterarbeit">
      <formula>NOT(ISERROR(SEARCH("Masterarbeit",B52)))</formula>
    </cfRule>
    <cfRule type="containsText" dxfId="297" priority="300" stopIfTrue="1" operator="containsText" text="P 13">
      <formula>NOT(ISERROR(SEARCH("P 13",B52)))</formula>
    </cfRule>
    <cfRule type="containsText" dxfId="296" priority="301" stopIfTrue="1" operator="containsText" text="P 13">
      <formula>NOT(ISERROR(SEARCH("P 13",B52)))</formula>
    </cfRule>
  </conditionalFormatting>
  <conditionalFormatting sqref="C52">
    <cfRule type="containsText" dxfId="295" priority="292" stopIfTrue="1" operator="containsText" text="Prüfung">
      <formula>NOT(ISERROR(SEARCH("Prüfung",C52)))</formula>
    </cfRule>
    <cfRule type="containsText" dxfId="294" priority="293" stopIfTrue="1" operator="containsText" text="Prüfung">
      <formula>NOT(ISERROR(SEARCH("Prüfung",C52)))</formula>
    </cfRule>
    <cfRule type="containsText" dxfId="293" priority="294" stopIfTrue="1" operator="containsText" text="Praktikum">
      <formula>NOT(ISERROR(SEARCH("Praktikum",C52)))</formula>
    </cfRule>
    <cfRule type="containsText" dxfId="292" priority="295" stopIfTrue="1" operator="containsText" text="PBA">
      <formula>NOT(ISERROR(SEARCH("PBA",C52)))</formula>
    </cfRule>
    <cfRule type="cellIs" dxfId="291" priority="296" stopIfTrue="1" operator="equal">
      <formula>"PBA"</formula>
    </cfRule>
  </conditionalFormatting>
  <conditionalFormatting sqref="C52">
    <cfRule type="containsText" dxfId="290" priority="286" stopIfTrue="1" operator="containsText" text="WS">
      <formula>NOT(ISERROR(SEARCH("WS",C52)))</formula>
    </cfRule>
    <cfRule type="containsText" dxfId="289" priority="287" stopIfTrue="1" operator="containsText" text="Diplomierung">
      <formula>NOT(ISERROR(SEARCH("Diplomierung",C52)))</formula>
    </cfRule>
    <cfRule type="containsText" dxfId="288" priority="288" stopIfTrue="1" operator="containsText" text="Masterthese">
      <formula>NOT(ISERROR(SEARCH("Masterthese",C52)))</formula>
    </cfRule>
    <cfRule type="containsText" dxfId="287" priority="289" stopIfTrue="1" operator="containsText" text="Masterthese">
      <formula>NOT(ISERROR(SEARCH("Masterthese",C52)))</formula>
    </cfRule>
    <cfRule type="cellIs" dxfId="286" priority="290" stopIfTrue="1" operator="equal">
      <formula>"Masterthese"</formula>
    </cfRule>
    <cfRule type="cellIs" dxfId="285" priority="291" stopIfTrue="1" operator="equal">
      <formula>"Masterthese"</formula>
    </cfRule>
  </conditionalFormatting>
  <conditionalFormatting sqref="C52">
    <cfRule type="containsText" dxfId="284" priority="281" stopIfTrue="1" operator="containsText" text="Praxisprojekt">
      <formula>NOT(ISERROR(SEARCH("Praxisprojekt",C52)))</formula>
    </cfRule>
    <cfRule type="containsText" dxfId="283" priority="282" stopIfTrue="1" operator="containsText" text="Masterarbeit">
      <formula>NOT(ISERROR(SEARCH("Masterarbeit",C52)))</formula>
    </cfRule>
    <cfRule type="containsText" dxfId="282" priority="283" stopIfTrue="1" operator="containsText" text="Masterarbeit">
      <formula>NOT(ISERROR(SEARCH("Masterarbeit",C52)))</formula>
    </cfRule>
    <cfRule type="containsText" dxfId="281" priority="284" stopIfTrue="1" operator="containsText" text="P 13">
      <formula>NOT(ISERROR(SEARCH("P 13",C52)))</formula>
    </cfRule>
    <cfRule type="containsText" dxfId="280" priority="285" stopIfTrue="1" operator="containsText" text="P 13">
      <formula>NOT(ISERROR(SEARCH("P 13",C52)))</formula>
    </cfRule>
  </conditionalFormatting>
  <conditionalFormatting sqref="C52">
    <cfRule type="containsText" dxfId="279" priority="276" stopIfTrue="1" operator="containsText" text="Prüfung">
      <formula>NOT(ISERROR(SEARCH("Prüfung",C52)))</formula>
    </cfRule>
    <cfRule type="containsText" dxfId="278" priority="277" stopIfTrue="1" operator="containsText" text="Prüfung">
      <formula>NOT(ISERROR(SEARCH("Prüfung",C52)))</formula>
    </cfRule>
    <cfRule type="containsText" dxfId="277" priority="278" stopIfTrue="1" operator="containsText" text="Praktikum">
      <formula>NOT(ISERROR(SEARCH("Praktikum",C52)))</formula>
    </cfRule>
    <cfRule type="containsText" dxfId="276" priority="279" stopIfTrue="1" operator="containsText" text="PBA">
      <formula>NOT(ISERROR(SEARCH("PBA",C52)))</formula>
    </cfRule>
    <cfRule type="cellIs" dxfId="275" priority="280" stopIfTrue="1" operator="equal">
      <formula>"PBA"</formula>
    </cfRule>
  </conditionalFormatting>
  <conditionalFormatting sqref="C52">
    <cfRule type="containsText" dxfId="274" priority="270" stopIfTrue="1" operator="containsText" text="WS">
      <formula>NOT(ISERROR(SEARCH("WS",C52)))</formula>
    </cfRule>
    <cfRule type="containsText" dxfId="273" priority="271" stopIfTrue="1" operator="containsText" text="Diplomierung">
      <formula>NOT(ISERROR(SEARCH("Diplomierung",C52)))</formula>
    </cfRule>
    <cfRule type="containsText" dxfId="272" priority="272" stopIfTrue="1" operator="containsText" text="Masterthese">
      <formula>NOT(ISERROR(SEARCH("Masterthese",C52)))</formula>
    </cfRule>
    <cfRule type="containsText" dxfId="271" priority="273" stopIfTrue="1" operator="containsText" text="Masterthese">
      <formula>NOT(ISERROR(SEARCH("Masterthese",C52)))</formula>
    </cfRule>
    <cfRule type="cellIs" dxfId="270" priority="274" stopIfTrue="1" operator="equal">
      <formula>"Masterthese"</formula>
    </cfRule>
    <cfRule type="cellIs" dxfId="269" priority="275" stopIfTrue="1" operator="equal">
      <formula>"Masterthese"</formula>
    </cfRule>
  </conditionalFormatting>
  <conditionalFormatting sqref="C52">
    <cfRule type="containsText" dxfId="268" priority="265" stopIfTrue="1" operator="containsText" text="Prüfung">
      <formula>NOT(ISERROR(SEARCH("Prüfung",C52)))</formula>
    </cfRule>
    <cfRule type="containsText" dxfId="267" priority="266" stopIfTrue="1" operator="containsText" text="Prüfung">
      <formula>NOT(ISERROR(SEARCH("Prüfung",C52)))</formula>
    </cfRule>
    <cfRule type="containsText" dxfId="266" priority="267" stopIfTrue="1" operator="containsText" text="Praktikum">
      <formula>NOT(ISERROR(SEARCH("Praktikum",C52)))</formula>
    </cfRule>
    <cfRule type="containsText" dxfId="265" priority="268" stopIfTrue="1" operator="containsText" text="PBA">
      <formula>NOT(ISERROR(SEARCH("PBA",C52)))</formula>
    </cfRule>
    <cfRule type="cellIs" dxfId="264" priority="269" stopIfTrue="1" operator="equal">
      <formula>"PBA"</formula>
    </cfRule>
  </conditionalFormatting>
  <conditionalFormatting sqref="C52">
    <cfRule type="containsText" dxfId="263" priority="259" stopIfTrue="1" operator="containsText" text="WS">
      <formula>NOT(ISERROR(SEARCH("WS",C52)))</formula>
    </cfRule>
    <cfRule type="containsText" dxfId="262" priority="260" stopIfTrue="1" operator="containsText" text="Diplomierung">
      <formula>NOT(ISERROR(SEARCH("Diplomierung",C52)))</formula>
    </cfRule>
    <cfRule type="containsText" dxfId="261" priority="261" stopIfTrue="1" operator="containsText" text="Masterthese">
      <formula>NOT(ISERROR(SEARCH("Masterthese",C52)))</formula>
    </cfRule>
    <cfRule type="containsText" dxfId="260" priority="262" stopIfTrue="1" operator="containsText" text="Masterthese">
      <formula>NOT(ISERROR(SEARCH("Masterthese",C52)))</formula>
    </cfRule>
    <cfRule type="cellIs" dxfId="259" priority="263" stopIfTrue="1" operator="equal">
      <formula>"Masterthese"</formula>
    </cfRule>
    <cfRule type="cellIs" dxfId="258" priority="264" stopIfTrue="1" operator="equal">
      <formula>"Masterthese"</formula>
    </cfRule>
  </conditionalFormatting>
  <conditionalFormatting sqref="C52">
    <cfRule type="containsText" dxfId="257" priority="254" stopIfTrue="1" operator="containsText" text="Praxisprojekt">
      <formula>NOT(ISERROR(SEARCH("Praxisprojekt",C52)))</formula>
    </cfRule>
    <cfRule type="containsText" dxfId="256" priority="255" stopIfTrue="1" operator="containsText" text="Masterarbeit">
      <formula>NOT(ISERROR(SEARCH("Masterarbeit",C52)))</formula>
    </cfRule>
    <cfRule type="containsText" dxfId="255" priority="256" stopIfTrue="1" operator="containsText" text="Masterarbeit">
      <formula>NOT(ISERROR(SEARCH("Masterarbeit",C52)))</formula>
    </cfRule>
    <cfRule type="containsText" dxfId="254" priority="257" stopIfTrue="1" operator="containsText" text="P 13">
      <formula>NOT(ISERROR(SEARCH("P 13",C52)))</formula>
    </cfRule>
    <cfRule type="containsText" dxfId="253" priority="258" stopIfTrue="1" operator="containsText" text="P 13">
      <formula>NOT(ISERROR(SEARCH("P 13",C52)))</formula>
    </cfRule>
  </conditionalFormatting>
  <conditionalFormatting sqref="C52">
    <cfRule type="containsText" dxfId="252" priority="249" stopIfTrue="1" operator="containsText" text="Prüfung">
      <formula>NOT(ISERROR(SEARCH("Prüfung",C52)))</formula>
    </cfRule>
    <cfRule type="containsText" dxfId="251" priority="250" stopIfTrue="1" operator="containsText" text="Prüfung">
      <formula>NOT(ISERROR(SEARCH("Prüfung",C52)))</formula>
    </cfRule>
    <cfRule type="containsText" dxfId="250" priority="251" stopIfTrue="1" operator="containsText" text="Praktikum">
      <formula>NOT(ISERROR(SEARCH("Praktikum",C52)))</formula>
    </cfRule>
    <cfRule type="containsText" dxfId="249" priority="252" stopIfTrue="1" operator="containsText" text="PBA">
      <formula>NOT(ISERROR(SEARCH("PBA",C52)))</formula>
    </cfRule>
    <cfRule type="cellIs" dxfId="248" priority="253" stopIfTrue="1" operator="equal">
      <formula>"PBA"</formula>
    </cfRule>
  </conditionalFormatting>
  <conditionalFormatting sqref="C52">
    <cfRule type="containsText" dxfId="247" priority="243" stopIfTrue="1" operator="containsText" text="WS">
      <formula>NOT(ISERROR(SEARCH("WS",C52)))</formula>
    </cfRule>
    <cfRule type="containsText" dxfId="246" priority="244" stopIfTrue="1" operator="containsText" text="Diplomierung">
      <formula>NOT(ISERROR(SEARCH("Diplomierung",C52)))</formula>
    </cfRule>
    <cfRule type="containsText" dxfId="245" priority="245" stopIfTrue="1" operator="containsText" text="Masterthese">
      <formula>NOT(ISERROR(SEARCH("Masterthese",C52)))</formula>
    </cfRule>
    <cfRule type="containsText" dxfId="244" priority="246" stopIfTrue="1" operator="containsText" text="Masterthese">
      <formula>NOT(ISERROR(SEARCH("Masterthese",C52)))</formula>
    </cfRule>
    <cfRule type="cellIs" dxfId="243" priority="247" stopIfTrue="1" operator="equal">
      <formula>"Masterthese"</formula>
    </cfRule>
    <cfRule type="cellIs" dxfId="242" priority="248" stopIfTrue="1" operator="equal">
      <formula>"Masterthese"</formula>
    </cfRule>
  </conditionalFormatting>
  <conditionalFormatting sqref="B54">
    <cfRule type="containsText" dxfId="241" priority="238" stopIfTrue="1" operator="containsText" text="Prüfung">
      <formula>NOT(ISERROR(SEARCH("Prüfung",B54)))</formula>
    </cfRule>
    <cfRule type="containsText" dxfId="240" priority="239" stopIfTrue="1" operator="containsText" text="Prüfung">
      <formula>NOT(ISERROR(SEARCH("Prüfung",B54)))</formula>
    </cfRule>
    <cfRule type="containsText" dxfId="239" priority="240" stopIfTrue="1" operator="containsText" text="Praktikum">
      <formula>NOT(ISERROR(SEARCH("Praktikum",B54)))</formula>
    </cfRule>
    <cfRule type="containsText" dxfId="238" priority="241" stopIfTrue="1" operator="containsText" text="PBA">
      <formula>NOT(ISERROR(SEARCH("PBA",B54)))</formula>
    </cfRule>
    <cfRule type="cellIs" dxfId="237" priority="242" stopIfTrue="1" operator="equal">
      <formula>"PBA"</formula>
    </cfRule>
  </conditionalFormatting>
  <conditionalFormatting sqref="B54">
    <cfRule type="containsText" dxfId="236" priority="232" stopIfTrue="1" operator="containsText" text="WS">
      <formula>NOT(ISERROR(SEARCH("WS",B54)))</formula>
    </cfRule>
    <cfRule type="containsText" dxfId="235" priority="233" stopIfTrue="1" operator="containsText" text="Diplomierung">
      <formula>NOT(ISERROR(SEARCH("Diplomierung",B54)))</formula>
    </cfRule>
    <cfRule type="containsText" dxfId="234" priority="234" stopIfTrue="1" operator="containsText" text="Masterthese">
      <formula>NOT(ISERROR(SEARCH("Masterthese",B54)))</formula>
    </cfRule>
    <cfRule type="containsText" dxfId="233" priority="235" stopIfTrue="1" operator="containsText" text="Masterthese">
      <formula>NOT(ISERROR(SEARCH("Masterthese",B54)))</formula>
    </cfRule>
    <cfRule type="cellIs" dxfId="232" priority="236" stopIfTrue="1" operator="equal">
      <formula>"Masterthese"</formula>
    </cfRule>
    <cfRule type="cellIs" dxfId="231" priority="237" stopIfTrue="1" operator="equal">
      <formula>"Masterthese"</formula>
    </cfRule>
  </conditionalFormatting>
  <conditionalFormatting sqref="B57:C57">
    <cfRule type="containsText" dxfId="230" priority="227" stopIfTrue="1" operator="containsText" text="Prüfung">
      <formula>NOT(ISERROR(SEARCH("Prüfung",B57)))</formula>
    </cfRule>
    <cfRule type="containsText" dxfId="229" priority="228" stopIfTrue="1" operator="containsText" text="Prüfung">
      <formula>NOT(ISERROR(SEARCH("Prüfung",B57)))</formula>
    </cfRule>
    <cfRule type="containsText" dxfId="228" priority="229" stopIfTrue="1" operator="containsText" text="Praktikum">
      <formula>NOT(ISERROR(SEARCH("Praktikum",B57)))</formula>
    </cfRule>
    <cfRule type="containsText" dxfId="227" priority="230" stopIfTrue="1" operator="containsText" text="PBA">
      <formula>NOT(ISERROR(SEARCH("PBA",B57)))</formula>
    </cfRule>
    <cfRule type="cellIs" dxfId="226" priority="231" stopIfTrue="1" operator="equal">
      <formula>"PBA"</formula>
    </cfRule>
  </conditionalFormatting>
  <conditionalFormatting sqref="B57:C57">
    <cfRule type="containsText" dxfId="225" priority="221" stopIfTrue="1" operator="containsText" text="WS">
      <formula>NOT(ISERROR(SEARCH("WS",B57)))</formula>
    </cfRule>
    <cfRule type="containsText" dxfId="224" priority="222" stopIfTrue="1" operator="containsText" text="Diplomierung">
      <formula>NOT(ISERROR(SEARCH("Diplomierung",B57)))</formula>
    </cfRule>
    <cfRule type="containsText" dxfId="223" priority="223" stopIfTrue="1" operator="containsText" text="Masterthese">
      <formula>NOT(ISERROR(SEARCH("Masterthese",B57)))</formula>
    </cfRule>
    <cfRule type="containsText" dxfId="222" priority="224" stopIfTrue="1" operator="containsText" text="Masterthese">
      <formula>NOT(ISERROR(SEARCH("Masterthese",B57)))</formula>
    </cfRule>
    <cfRule type="cellIs" dxfId="221" priority="225" stopIfTrue="1" operator="equal">
      <formula>"Masterthese"</formula>
    </cfRule>
    <cfRule type="cellIs" dxfId="220" priority="226" stopIfTrue="1" operator="equal">
      <formula>"Masterthese"</formula>
    </cfRule>
  </conditionalFormatting>
  <conditionalFormatting sqref="B59:C59">
    <cfRule type="containsText" dxfId="219" priority="216" stopIfTrue="1" operator="containsText" text="Prüfung">
      <formula>NOT(ISERROR(SEARCH("Prüfung",B59)))</formula>
    </cfRule>
    <cfRule type="containsText" dxfId="218" priority="217" stopIfTrue="1" operator="containsText" text="Prüfung">
      <formula>NOT(ISERROR(SEARCH("Prüfung",B59)))</formula>
    </cfRule>
    <cfRule type="containsText" dxfId="217" priority="218" stopIfTrue="1" operator="containsText" text="Praktikum">
      <formula>NOT(ISERROR(SEARCH("Praktikum",B59)))</formula>
    </cfRule>
    <cfRule type="containsText" dxfId="216" priority="219" stopIfTrue="1" operator="containsText" text="PBA">
      <formula>NOT(ISERROR(SEARCH("PBA",B59)))</formula>
    </cfRule>
    <cfRule type="cellIs" dxfId="215" priority="220" stopIfTrue="1" operator="equal">
      <formula>"PBA"</formula>
    </cfRule>
  </conditionalFormatting>
  <conditionalFormatting sqref="B59:C59">
    <cfRule type="containsText" dxfId="214" priority="210" stopIfTrue="1" operator="containsText" text="WS">
      <formula>NOT(ISERROR(SEARCH("WS",B59)))</formula>
    </cfRule>
    <cfRule type="containsText" dxfId="213" priority="211" stopIfTrue="1" operator="containsText" text="Diplomierung">
      <formula>NOT(ISERROR(SEARCH("Diplomierung",B59)))</formula>
    </cfRule>
    <cfRule type="containsText" dxfId="212" priority="212" stopIfTrue="1" operator="containsText" text="Masterthese">
      <formula>NOT(ISERROR(SEARCH("Masterthese",B59)))</formula>
    </cfRule>
    <cfRule type="containsText" dxfId="211" priority="213" stopIfTrue="1" operator="containsText" text="Masterthese">
      <formula>NOT(ISERROR(SEARCH("Masterthese",B59)))</formula>
    </cfRule>
    <cfRule type="cellIs" dxfId="210" priority="214" stopIfTrue="1" operator="equal">
      <formula>"Masterthese"</formula>
    </cfRule>
    <cfRule type="cellIs" dxfId="209" priority="215" stopIfTrue="1" operator="equal">
      <formula>"Masterthese"</formula>
    </cfRule>
  </conditionalFormatting>
  <conditionalFormatting sqref="B59:C59">
    <cfRule type="containsText" dxfId="208" priority="205" stopIfTrue="1" operator="containsText" text="Praxisprojekt">
      <formula>NOT(ISERROR(SEARCH("Praxisprojekt",B59)))</formula>
    </cfRule>
    <cfRule type="containsText" dxfId="207" priority="206" stopIfTrue="1" operator="containsText" text="Masterarbeit">
      <formula>NOT(ISERROR(SEARCH("Masterarbeit",B59)))</formula>
    </cfRule>
    <cfRule type="containsText" dxfId="206" priority="207" stopIfTrue="1" operator="containsText" text="Masterarbeit">
      <formula>NOT(ISERROR(SEARCH("Masterarbeit",B59)))</formula>
    </cfRule>
    <cfRule type="containsText" dxfId="205" priority="208" stopIfTrue="1" operator="containsText" text="P 13">
      <formula>NOT(ISERROR(SEARCH("P 13",B59)))</formula>
    </cfRule>
    <cfRule type="containsText" dxfId="204" priority="209" stopIfTrue="1" operator="containsText" text="P 13">
      <formula>NOT(ISERROR(SEARCH("P 13",B59)))</formula>
    </cfRule>
  </conditionalFormatting>
  <conditionalFormatting sqref="B59:C59">
    <cfRule type="containsText" dxfId="203" priority="203" stopIfTrue="1" operator="containsText" text="MArb">
      <formula>NOT(ISERROR(SEARCH("MArb",B59)))</formula>
    </cfRule>
    <cfRule type="containsText" dxfId="202" priority="204" stopIfTrue="1" operator="containsText" text="MArb">
      <formula>NOT(ISERROR(SEARCH("MArb",B59)))</formula>
    </cfRule>
  </conditionalFormatting>
  <conditionalFormatting sqref="B60:C60">
    <cfRule type="containsText" dxfId="201" priority="198" stopIfTrue="1" operator="containsText" text="Prüfung">
      <formula>NOT(ISERROR(SEARCH("Prüfung",B60)))</formula>
    </cfRule>
    <cfRule type="containsText" dxfId="200" priority="199" stopIfTrue="1" operator="containsText" text="Prüfung">
      <formula>NOT(ISERROR(SEARCH("Prüfung",B60)))</formula>
    </cfRule>
    <cfRule type="containsText" dxfId="199" priority="200" stopIfTrue="1" operator="containsText" text="Praktikum">
      <formula>NOT(ISERROR(SEARCH("Praktikum",B60)))</formula>
    </cfRule>
    <cfRule type="containsText" dxfId="198" priority="201" stopIfTrue="1" operator="containsText" text="PBA">
      <formula>NOT(ISERROR(SEARCH("PBA",B60)))</formula>
    </cfRule>
    <cfRule type="cellIs" dxfId="197" priority="202" stopIfTrue="1" operator="equal">
      <formula>"PBA"</formula>
    </cfRule>
  </conditionalFormatting>
  <conditionalFormatting sqref="B60:C60">
    <cfRule type="containsText" dxfId="196" priority="192" stopIfTrue="1" operator="containsText" text="WS">
      <formula>NOT(ISERROR(SEARCH("WS",B60)))</formula>
    </cfRule>
    <cfRule type="containsText" dxfId="195" priority="193" stopIfTrue="1" operator="containsText" text="Diplomierung">
      <formula>NOT(ISERROR(SEARCH("Diplomierung",B60)))</formula>
    </cfRule>
    <cfRule type="containsText" dxfId="194" priority="194" stopIfTrue="1" operator="containsText" text="Masterthese">
      <formula>NOT(ISERROR(SEARCH("Masterthese",B60)))</formula>
    </cfRule>
    <cfRule type="containsText" dxfId="193" priority="195" stopIfTrue="1" operator="containsText" text="Masterthese">
      <formula>NOT(ISERROR(SEARCH("Masterthese",B60)))</formula>
    </cfRule>
    <cfRule type="cellIs" dxfId="192" priority="196" stopIfTrue="1" operator="equal">
      <formula>"Masterthese"</formula>
    </cfRule>
    <cfRule type="cellIs" dxfId="191" priority="197" stopIfTrue="1" operator="equal">
      <formula>"Masterthese"</formula>
    </cfRule>
  </conditionalFormatting>
  <conditionalFormatting sqref="B60:C60">
    <cfRule type="containsText" dxfId="190" priority="187" stopIfTrue="1" operator="containsText" text="Praxisprojekt">
      <formula>NOT(ISERROR(SEARCH("Praxisprojekt",B60)))</formula>
    </cfRule>
    <cfRule type="containsText" dxfId="189" priority="188" stopIfTrue="1" operator="containsText" text="Masterarbeit">
      <formula>NOT(ISERROR(SEARCH("Masterarbeit",B60)))</formula>
    </cfRule>
    <cfRule type="containsText" dxfId="188" priority="189" stopIfTrue="1" operator="containsText" text="Masterarbeit">
      <formula>NOT(ISERROR(SEARCH("Masterarbeit",B60)))</formula>
    </cfRule>
    <cfRule type="containsText" dxfId="187" priority="190" stopIfTrue="1" operator="containsText" text="P 13">
      <formula>NOT(ISERROR(SEARCH("P 13",B60)))</formula>
    </cfRule>
    <cfRule type="containsText" dxfId="186" priority="191" stopIfTrue="1" operator="containsText" text="P 13">
      <formula>NOT(ISERROR(SEARCH("P 13",B60)))</formula>
    </cfRule>
  </conditionalFormatting>
  <conditionalFormatting sqref="B60:C60">
    <cfRule type="containsText" dxfId="185" priority="185" stopIfTrue="1" operator="containsText" text="MArb">
      <formula>NOT(ISERROR(SEARCH("MArb",B60)))</formula>
    </cfRule>
    <cfRule type="containsText" dxfId="184" priority="186" stopIfTrue="1" operator="containsText" text="MArb">
      <formula>NOT(ISERROR(SEARCH("MArb",B60)))</formula>
    </cfRule>
  </conditionalFormatting>
  <conditionalFormatting sqref="G53:H53">
    <cfRule type="containsText" dxfId="183" priority="180" stopIfTrue="1" operator="containsText" text="Prüfung">
      <formula>NOT(ISERROR(SEARCH("Prüfung",G53)))</formula>
    </cfRule>
    <cfRule type="containsText" dxfId="182" priority="181" stopIfTrue="1" operator="containsText" text="Prüfung">
      <formula>NOT(ISERROR(SEARCH("Prüfung",G53)))</formula>
    </cfRule>
    <cfRule type="containsText" dxfId="181" priority="182" stopIfTrue="1" operator="containsText" text="Praktikum">
      <formula>NOT(ISERROR(SEARCH("Praktikum",G53)))</formula>
    </cfRule>
    <cfRule type="containsText" dxfId="180" priority="183" stopIfTrue="1" operator="containsText" text="PBA">
      <formula>NOT(ISERROR(SEARCH("PBA",G53)))</formula>
    </cfRule>
    <cfRule type="cellIs" dxfId="179" priority="184" stopIfTrue="1" operator="equal">
      <formula>"PBA"</formula>
    </cfRule>
  </conditionalFormatting>
  <conditionalFormatting sqref="G53:H53">
    <cfRule type="containsText" dxfId="178" priority="174" stopIfTrue="1" operator="containsText" text="WS">
      <formula>NOT(ISERROR(SEARCH("WS",G53)))</formula>
    </cfRule>
    <cfRule type="containsText" dxfId="177" priority="175" stopIfTrue="1" operator="containsText" text="Diplomierung">
      <formula>NOT(ISERROR(SEARCH("Diplomierung",G53)))</formula>
    </cfRule>
    <cfRule type="containsText" dxfId="176" priority="176" stopIfTrue="1" operator="containsText" text="Masterthese">
      <formula>NOT(ISERROR(SEARCH("Masterthese",G53)))</formula>
    </cfRule>
    <cfRule type="containsText" dxfId="175" priority="177" stopIfTrue="1" operator="containsText" text="Masterthese">
      <formula>NOT(ISERROR(SEARCH("Masterthese",G53)))</formula>
    </cfRule>
    <cfRule type="cellIs" dxfId="174" priority="178" stopIfTrue="1" operator="equal">
      <formula>"Masterthese"</formula>
    </cfRule>
    <cfRule type="cellIs" dxfId="173" priority="179" stopIfTrue="1" operator="equal">
      <formula>"Masterthese"</formula>
    </cfRule>
  </conditionalFormatting>
  <conditionalFormatting sqref="H53">
    <cfRule type="containsText" dxfId="172" priority="169" stopIfTrue="1" operator="containsText" text="Prüfung">
      <formula>NOT(ISERROR(SEARCH("Prüfung",H53)))</formula>
    </cfRule>
    <cfRule type="containsText" dxfId="171" priority="170" stopIfTrue="1" operator="containsText" text="Prüfung">
      <formula>NOT(ISERROR(SEARCH("Prüfung",H53)))</formula>
    </cfRule>
    <cfRule type="containsText" dxfId="170" priority="171" stopIfTrue="1" operator="containsText" text="Praktikum">
      <formula>NOT(ISERROR(SEARCH("Praktikum",H53)))</formula>
    </cfRule>
    <cfRule type="containsText" dxfId="169" priority="172" stopIfTrue="1" operator="containsText" text="PBA">
      <formula>NOT(ISERROR(SEARCH("PBA",H53)))</formula>
    </cfRule>
    <cfRule type="cellIs" dxfId="168" priority="173" stopIfTrue="1" operator="equal">
      <formula>"PBA"</formula>
    </cfRule>
  </conditionalFormatting>
  <conditionalFormatting sqref="H53">
    <cfRule type="containsText" dxfId="167" priority="163" stopIfTrue="1" operator="containsText" text="WS">
      <formula>NOT(ISERROR(SEARCH("WS",H53)))</formula>
    </cfRule>
    <cfRule type="containsText" dxfId="166" priority="164" stopIfTrue="1" operator="containsText" text="Diplomierung">
      <formula>NOT(ISERROR(SEARCH("Diplomierung",H53)))</formula>
    </cfRule>
    <cfRule type="containsText" dxfId="165" priority="165" stopIfTrue="1" operator="containsText" text="Masterthese">
      <formula>NOT(ISERROR(SEARCH("Masterthese",H53)))</formula>
    </cfRule>
    <cfRule type="containsText" dxfId="164" priority="166" stopIfTrue="1" operator="containsText" text="Masterthese">
      <formula>NOT(ISERROR(SEARCH("Masterthese",H53)))</formula>
    </cfRule>
    <cfRule type="cellIs" dxfId="163" priority="167" stopIfTrue="1" operator="equal">
      <formula>"Masterthese"</formula>
    </cfRule>
    <cfRule type="cellIs" dxfId="162" priority="168" stopIfTrue="1" operator="equal">
      <formula>"Masterthese"</formula>
    </cfRule>
  </conditionalFormatting>
  <conditionalFormatting sqref="H53">
    <cfRule type="containsText" dxfId="161" priority="158" stopIfTrue="1" operator="containsText" text="Prüfung">
      <formula>NOT(ISERROR(SEARCH("Prüfung",H53)))</formula>
    </cfRule>
    <cfRule type="containsText" dxfId="160" priority="159" stopIfTrue="1" operator="containsText" text="Prüfung">
      <formula>NOT(ISERROR(SEARCH("Prüfung",H53)))</formula>
    </cfRule>
    <cfRule type="containsText" dxfId="159" priority="160" stopIfTrue="1" operator="containsText" text="Praktikum">
      <formula>NOT(ISERROR(SEARCH("Praktikum",H53)))</formula>
    </cfRule>
    <cfRule type="containsText" dxfId="158" priority="161" stopIfTrue="1" operator="containsText" text="PBA">
      <formula>NOT(ISERROR(SEARCH("PBA",H53)))</formula>
    </cfRule>
    <cfRule type="cellIs" dxfId="157" priority="162" stopIfTrue="1" operator="equal">
      <formula>"PBA"</formula>
    </cfRule>
  </conditionalFormatting>
  <conditionalFormatting sqref="H53">
    <cfRule type="containsText" dxfId="156" priority="152" stopIfTrue="1" operator="containsText" text="WS">
      <formula>NOT(ISERROR(SEARCH("WS",H53)))</formula>
    </cfRule>
    <cfRule type="containsText" dxfId="155" priority="153" stopIfTrue="1" operator="containsText" text="Diplomierung">
      <formula>NOT(ISERROR(SEARCH("Diplomierung",H53)))</formula>
    </cfRule>
    <cfRule type="containsText" dxfId="154" priority="154" stopIfTrue="1" operator="containsText" text="Masterthese">
      <formula>NOT(ISERROR(SEARCH("Masterthese",H53)))</formula>
    </cfRule>
    <cfRule type="containsText" dxfId="153" priority="155" stopIfTrue="1" operator="containsText" text="Masterthese">
      <formula>NOT(ISERROR(SEARCH("Masterthese",H53)))</formula>
    </cfRule>
    <cfRule type="cellIs" dxfId="152" priority="156" stopIfTrue="1" operator="equal">
      <formula>"Masterthese"</formula>
    </cfRule>
    <cfRule type="cellIs" dxfId="151" priority="157" stopIfTrue="1" operator="equal">
      <formula>"Masterthese"</formula>
    </cfRule>
  </conditionalFormatting>
  <conditionalFormatting sqref="H58">
    <cfRule type="containsText" dxfId="150" priority="147" stopIfTrue="1" operator="containsText" text="Prüfung">
      <formula>NOT(ISERROR(SEARCH("Prüfung",H58)))</formula>
    </cfRule>
    <cfRule type="containsText" dxfId="149" priority="148" stopIfTrue="1" operator="containsText" text="Prüfung">
      <formula>NOT(ISERROR(SEARCH("Prüfung",H58)))</formula>
    </cfRule>
    <cfRule type="containsText" dxfId="148" priority="149" stopIfTrue="1" operator="containsText" text="Praktikum">
      <formula>NOT(ISERROR(SEARCH("Praktikum",H58)))</formula>
    </cfRule>
    <cfRule type="containsText" dxfId="147" priority="150" stopIfTrue="1" operator="containsText" text="PBA">
      <formula>NOT(ISERROR(SEARCH("PBA",H58)))</formula>
    </cfRule>
    <cfRule type="cellIs" dxfId="146" priority="151" stopIfTrue="1" operator="equal">
      <formula>"PBA"</formula>
    </cfRule>
  </conditionalFormatting>
  <conditionalFormatting sqref="H58">
    <cfRule type="containsText" dxfId="145" priority="141" stopIfTrue="1" operator="containsText" text="WS">
      <formula>NOT(ISERROR(SEARCH("WS",H58)))</formula>
    </cfRule>
    <cfRule type="containsText" dxfId="144" priority="142" stopIfTrue="1" operator="containsText" text="Diplomierung">
      <formula>NOT(ISERROR(SEARCH("Diplomierung",H58)))</formula>
    </cfRule>
    <cfRule type="containsText" dxfId="143" priority="143" stopIfTrue="1" operator="containsText" text="Masterthese">
      <formula>NOT(ISERROR(SEARCH("Masterthese",H58)))</formula>
    </cfRule>
    <cfRule type="containsText" dxfId="142" priority="144" stopIfTrue="1" operator="containsText" text="Masterthese">
      <formula>NOT(ISERROR(SEARCH("Masterthese",H58)))</formula>
    </cfRule>
    <cfRule type="cellIs" dxfId="141" priority="145" stopIfTrue="1" operator="equal">
      <formula>"Masterthese"</formula>
    </cfRule>
    <cfRule type="cellIs" dxfId="140" priority="146" stopIfTrue="1" operator="equal">
      <formula>"Masterthese"</formula>
    </cfRule>
  </conditionalFormatting>
  <conditionalFormatting sqref="H58">
    <cfRule type="containsText" dxfId="139" priority="136" stopIfTrue="1" operator="containsText" text="Prüfung">
      <formula>NOT(ISERROR(SEARCH("Prüfung",H58)))</formula>
    </cfRule>
    <cfRule type="containsText" dxfId="138" priority="137" stopIfTrue="1" operator="containsText" text="Prüfung">
      <formula>NOT(ISERROR(SEARCH("Prüfung",H58)))</formula>
    </cfRule>
    <cfRule type="containsText" dxfId="137" priority="138" stopIfTrue="1" operator="containsText" text="Praktikum">
      <formula>NOT(ISERROR(SEARCH("Praktikum",H58)))</formula>
    </cfRule>
    <cfRule type="containsText" dxfId="136" priority="139" stopIfTrue="1" operator="containsText" text="PBA">
      <formula>NOT(ISERROR(SEARCH("PBA",H58)))</formula>
    </cfRule>
    <cfRule type="cellIs" dxfId="135" priority="140" stopIfTrue="1" operator="equal">
      <formula>"PBA"</formula>
    </cfRule>
  </conditionalFormatting>
  <conditionalFormatting sqref="H58">
    <cfRule type="containsText" dxfId="134" priority="130" stopIfTrue="1" operator="containsText" text="WS">
      <formula>NOT(ISERROR(SEARCH("WS",H58)))</formula>
    </cfRule>
    <cfRule type="containsText" dxfId="133" priority="131" stopIfTrue="1" operator="containsText" text="Diplomierung">
      <formula>NOT(ISERROR(SEARCH("Diplomierung",H58)))</formula>
    </cfRule>
    <cfRule type="containsText" dxfId="132" priority="132" stopIfTrue="1" operator="containsText" text="Masterthese">
      <formula>NOT(ISERROR(SEARCH("Masterthese",H58)))</formula>
    </cfRule>
    <cfRule type="containsText" dxfId="131" priority="133" stopIfTrue="1" operator="containsText" text="Masterthese">
      <formula>NOT(ISERROR(SEARCH("Masterthese",H58)))</formula>
    </cfRule>
    <cfRule type="cellIs" dxfId="130" priority="134" stopIfTrue="1" operator="equal">
      <formula>"Masterthese"</formula>
    </cfRule>
    <cfRule type="cellIs" dxfId="129" priority="135" stopIfTrue="1" operator="equal">
      <formula>"Masterthese"</formula>
    </cfRule>
  </conditionalFormatting>
  <conditionalFormatting sqref="G60">
    <cfRule type="containsText" dxfId="128" priority="119" stopIfTrue="1" operator="containsText" text="WS">
      <formula>NOT(ISERROR(SEARCH("WS",G60)))</formula>
    </cfRule>
    <cfRule type="containsText" dxfId="127" priority="120" stopIfTrue="1" operator="containsText" text="Diplomierung">
      <formula>NOT(ISERROR(SEARCH("Diplomierung",G60)))</formula>
    </cfRule>
    <cfRule type="containsText" dxfId="126" priority="121" stopIfTrue="1" operator="containsText" text="Masterthese">
      <formula>NOT(ISERROR(SEARCH("Masterthese",G60)))</formula>
    </cfRule>
    <cfRule type="containsText" dxfId="125" priority="122" stopIfTrue="1" operator="containsText" text="Masterthese">
      <formula>NOT(ISERROR(SEARCH("Masterthese",G60)))</formula>
    </cfRule>
    <cfRule type="cellIs" dxfId="124" priority="123" stopIfTrue="1" operator="equal">
      <formula>"Masterthese"</formula>
    </cfRule>
    <cfRule type="cellIs" dxfId="123" priority="124" stopIfTrue="1" operator="equal">
      <formula>"Masterthese"</formula>
    </cfRule>
  </conditionalFormatting>
  <conditionalFormatting sqref="G60">
    <cfRule type="containsText" dxfId="122" priority="125" stopIfTrue="1" operator="containsText" text="Prüfung">
      <formula>NOT(ISERROR(SEARCH("Prüfung",G60)))</formula>
    </cfRule>
    <cfRule type="containsText" dxfId="121" priority="126" stopIfTrue="1" operator="containsText" text="Prüfung">
      <formula>NOT(ISERROR(SEARCH("Prüfung",G60)))</formula>
    </cfRule>
    <cfRule type="containsText" dxfId="120" priority="127" stopIfTrue="1" operator="containsText" text="Praktikum">
      <formula>NOT(ISERROR(SEARCH("Praktikum",G60)))</formula>
    </cfRule>
    <cfRule type="containsText" dxfId="119" priority="128" stopIfTrue="1" operator="containsText" text="PBA">
      <formula>NOT(ISERROR(SEARCH("PBA",G60)))</formula>
    </cfRule>
    <cfRule type="cellIs" dxfId="118" priority="129" stopIfTrue="1" operator="equal">
      <formula>"PBA"</formula>
    </cfRule>
  </conditionalFormatting>
  <conditionalFormatting sqref="G60:H60">
    <cfRule type="containsText" dxfId="117" priority="114" stopIfTrue="1" operator="containsText" text="Prüfung">
      <formula>NOT(ISERROR(SEARCH("Prüfung",G60)))</formula>
    </cfRule>
    <cfRule type="containsText" dxfId="116" priority="115" stopIfTrue="1" operator="containsText" text="Prüfung">
      <formula>NOT(ISERROR(SEARCH("Prüfung",G60)))</formula>
    </cfRule>
    <cfRule type="containsText" dxfId="115" priority="116" stopIfTrue="1" operator="containsText" text="Praktikum">
      <formula>NOT(ISERROR(SEARCH("Praktikum",G60)))</formula>
    </cfRule>
    <cfRule type="containsText" dxfId="114" priority="117" stopIfTrue="1" operator="containsText" text="PBA">
      <formula>NOT(ISERROR(SEARCH("PBA",G60)))</formula>
    </cfRule>
    <cfRule type="cellIs" dxfId="113" priority="118" stopIfTrue="1" operator="equal">
      <formula>"PBA"</formula>
    </cfRule>
  </conditionalFormatting>
  <conditionalFormatting sqref="G60:H60">
    <cfRule type="containsText" dxfId="112" priority="108" stopIfTrue="1" operator="containsText" text="WS">
      <formula>NOT(ISERROR(SEARCH("WS",G60)))</formula>
    </cfRule>
    <cfRule type="containsText" dxfId="111" priority="109" stopIfTrue="1" operator="containsText" text="Diplomierung">
      <formula>NOT(ISERROR(SEARCH("Diplomierung",G60)))</formula>
    </cfRule>
    <cfRule type="containsText" dxfId="110" priority="110" stopIfTrue="1" operator="containsText" text="Masterthese">
      <formula>NOT(ISERROR(SEARCH("Masterthese",G60)))</formula>
    </cfRule>
    <cfRule type="containsText" dxfId="109" priority="111" stopIfTrue="1" operator="containsText" text="Masterthese">
      <formula>NOT(ISERROR(SEARCH("Masterthese",G60)))</formula>
    </cfRule>
    <cfRule type="cellIs" dxfId="108" priority="112" stopIfTrue="1" operator="equal">
      <formula>"Masterthese"</formula>
    </cfRule>
    <cfRule type="cellIs" dxfId="107" priority="113" stopIfTrue="1" operator="equal">
      <formula>"Masterthese"</formula>
    </cfRule>
  </conditionalFormatting>
  <conditionalFormatting sqref="H60">
    <cfRule type="containsText" dxfId="106" priority="103" stopIfTrue="1" operator="containsText" text="Prüfung">
      <formula>NOT(ISERROR(SEARCH("Prüfung",H60)))</formula>
    </cfRule>
    <cfRule type="containsText" dxfId="105" priority="104" stopIfTrue="1" operator="containsText" text="Prüfung">
      <formula>NOT(ISERROR(SEARCH("Prüfung",H60)))</formula>
    </cfRule>
    <cfRule type="containsText" dxfId="104" priority="105" stopIfTrue="1" operator="containsText" text="Praktikum">
      <formula>NOT(ISERROR(SEARCH("Praktikum",H60)))</formula>
    </cfRule>
    <cfRule type="containsText" dxfId="103" priority="106" stopIfTrue="1" operator="containsText" text="PBA">
      <formula>NOT(ISERROR(SEARCH("PBA",H60)))</formula>
    </cfRule>
    <cfRule type="cellIs" dxfId="102" priority="107" stopIfTrue="1" operator="equal">
      <formula>"PBA"</formula>
    </cfRule>
  </conditionalFormatting>
  <conditionalFormatting sqref="H60">
    <cfRule type="containsText" dxfId="101" priority="97" stopIfTrue="1" operator="containsText" text="WS">
      <formula>NOT(ISERROR(SEARCH("WS",H60)))</formula>
    </cfRule>
    <cfRule type="containsText" dxfId="100" priority="98" stopIfTrue="1" operator="containsText" text="Diplomierung">
      <formula>NOT(ISERROR(SEARCH("Diplomierung",H60)))</formula>
    </cfRule>
    <cfRule type="containsText" dxfId="99" priority="99" stopIfTrue="1" operator="containsText" text="Masterthese">
      <formula>NOT(ISERROR(SEARCH("Masterthese",H60)))</formula>
    </cfRule>
    <cfRule type="containsText" dxfId="98" priority="100" stopIfTrue="1" operator="containsText" text="Masterthese">
      <formula>NOT(ISERROR(SEARCH("Masterthese",H60)))</formula>
    </cfRule>
    <cfRule type="cellIs" dxfId="97" priority="101" stopIfTrue="1" operator="equal">
      <formula>"Masterthese"</formula>
    </cfRule>
    <cfRule type="cellIs" dxfId="96" priority="102" stopIfTrue="1" operator="equal">
      <formula>"Masterthese"</formula>
    </cfRule>
  </conditionalFormatting>
  <conditionalFormatting sqref="H60">
    <cfRule type="containsText" dxfId="95" priority="92" stopIfTrue="1" operator="containsText" text="Prüfung">
      <formula>NOT(ISERROR(SEARCH("Prüfung",H60)))</formula>
    </cfRule>
    <cfRule type="containsText" dxfId="94" priority="93" stopIfTrue="1" operator="containsText" text="Prüfung">
      <formula>NOT(ISERROR(SEARCH("Prüfung",H60)))</formula>
    </cfRule>
    <cfRule type="containsText" dxfId="93" priority="94" stopIfTrue="1" operator="containsText" text="Praktikum">
      <formula>NOT(ISERROR(SEARCH("Praktikum",H60)))</formula>
    </cfRule>
    <cfRule type="containsText" dxfId="92" priority="95" stopIfTrue="1" operator="containsText" text="PBA">
      <formula>NOT(ISERROR(SEARCH("PBA",H60)))</formula>
    </cfRule>
    <cfRule type="cellIs" dxfId="91" priority="96" stopIfTrue="1" operator="equal">
      <formula>"PBA"</formula>
    </cfRule>
  </conditionalFormatting>
  <conditionalFormatting sqref="H60">
    <cfRule type="containsText" dxfId="90" priority="86" stopIfTrue="1" operator="containsText" text="WS">
      <formula>NOT(ISERROR(SEARCH("WS",H60)))</formula>
    </cfRule>
    <cfRule type="containsText" dxfId="89" priority="87" stopIfTrue="1" operator="containsText" text="Diplomierung">
      <formula>NOT(ISERROR(SEARCH("Diplomierung",H60)))</formula>
    </cfRule>
    <cfRule type="containsText" dxfId="88" priority="88" stopIfTrue="1" operator="containsText" text="Masterthese">
      <formula>NOT(ISERROR(SEARCH("Masterthese",H60)))</formula>
    </cfRule>
    <cfRule type="containsText" dxfId="87" priority="89" stopIfTrue="1" operator="containsText" text="Masterthese">
      <formula>NOT(ISERROR(SEARCH("Masterthese",H60)))</formula>
    </cfRule>
    <cfRule type="cellIs" dxfId="86" priority="90" stopIfTrue="1" operator="equal">
      <formula>"Masterthese"</formula>
    </cfRule>
    <cfRule type="cellIs" dxfId="85" priority="91" stopIfTrue="1" operator="equal">
      <formula>"Masterthese"</formula>
    </cfRule>
  </conditionalFormatting>
  <conditionalFormatting sqref="H55">
    <cfRule type="containsText" dxfId="84" priority="81" stopIfTrue="1" operator="containsText" text="Prüfung">
      <formula>NOT(ISERROR(SEARCH("Prüfung",H55)))</formula>
    </cfRule>
    <cfRule type="containsText" dxfId="83" priority="82" stopIfTrue="1" operator="containsText" text="Prüfung">
      <formula>NOT(ISERROR(SEARCH("Prüfung",H55)))</formula>
    </cfRule>
    <cfRule type="containsText" dxfId="82" priority="83" stopIfTrue="1" operator="containsText" text="Praktikum">
      <formula>NOT(ISERROR(SEARCH("Praktikum",H55)))</formula>
    </cfRule>
    <cfRule type="containsText" dxfId="81" priority="84" stopIfTrue="1" operator="containsText" text="PBA">
      <formula>NOT(ISERROR(SEARCH("PBA",H55)))</formula>
    </cfRule>
    <cfRule type="cellIs" dxfId="80" priority="85" stopIfTrue="1" operator="equal">
      <formula>"PBA"</formula>
    </cfRule>
  </conditionalFormatting>
  <conditionalFormatting sqref="H55">
    <cfRule type="containsText" dxfId="79" priority="75" stopIfTrue="1" operator="containsText" text="WS">
      <formula>NOT(ISERROR(SEARCH("WS",H55)))</formula>
    </cfRule>
    <cfRule type="containsText" dxfId="78" priority="76" stopIfTrue="1" operator="containsText" text="Diplomierung">
      <formula>NOT(ISERROR(SEARCH("Diplomierung",H55)))</formula>
    </cfRule>
    <cfRule type="containsText" dxfId="77" priority="77" stopIfTrue="1" operator="containsText" text="Masterthese">
      <formula>NOT(ISERROR(SEARCH("Masterthese",H55)))</formula>
    </cfRule>
    <cfRule type="containsText" dxfId="76" priority="78" stopIfTrue="1" operator="containsText" text="Masterthese">
      <formula>NOT(ISERROR(SEARCH("Masterthese",H55)))</formula>
    </cfRule>
    <cfRule type="cellIs" dxfId="75" priority="79" stopIfTrue="1" operator="equal">
      <formula>"Masterthese"</formula>
    </cfRule>
    <cfRule type="cellIs" dxfId="74" priority="80" stopIfTrue="1" operator="equal">
      <formula>"Masterthese"</formula>
    </cfRule>
  </conditionalFormatting>
  <conditionalFormatting sqref="H55">
    <cfRule type="containsText" dxfId="73" priority="70" stopIfTrue="1" operator="containsText" text="Prüfung">
      <formula>NOT(ISERROR(SEARCH("Prüfung",H55)))</formula>
    </cfRule>
    <cfRule type="containsText" dxfId="72" priority="71" stopIfTrue="1" operator="containsText" text="Prüfung">
      <formula>NOT(ISERROR(SEARCH("Prüfung",H55)))</formula>
    </cfRule>
    <cfRule type="containsText" dxfId="71" priority="72" stopIfTrue="1" operator="containsText" text="Praktikum">
      <formula>NOT(ISERROR(SEARCH("Praktikum",H55)))</formula>
    </cfRule>
    <cfRule type="containsText" dxfId="70" priority="73" stopIfTrue="1" operator="containsText" text="PBA">
      <formula>NOT(ISERROR(SEARCH("PBA",H55)))</formula>
    </cfRule>
    <cfRule type="cellIs" dxfId="69" priority="74" stopIfTrue="1" operator="equal">
      <formula>"PBA"</formula>
    </cfRule>
  </conditionalFormatting>
  <conditionalFormatting sqref="H55">
    <cfRule type="containsText" dxfId="68" priority="64" stopIfTrue="1" operator="containsText" text="WS">
      <formula>NOT(ISERROR(SEARCH("WS",H55)))</formula>
    </cfRule>
    <cfRule type="containsText" dxfId="67" priority="65" stopIfTrue="1" operator="containsText" text="Diplomierung">
      <formula>NOT(ISERROR(SEARCH("Diplomierung",H55)))</formula>
    </cfRule>
    <cfRule type="containsText" dxfId="66" priority="66" stopIfTrue="1" operator="containsText" text="Masterthese">
      <formula>NOT(ISERROR(SEARCH("Masterthese",H55)))</formula>
    </cfRule>
    <cfRule type="containsText" dxfId="65" priority="67" stopIfTrue="1" operator="containsText" text="Masterthese">
      <formula>NOT(ISERROR(SEARCH("Masterthese",H55)))</formula>
    </cfRule>
    <cfRule type="cellIs" dxfId="64" priority="68" stopIfTrue="1" operator="equal">
      <formula>"Masterthese"</formula>
    </cfRule>
    <cfRule type="cellIs" dxfId="63" priority="69" stopIfTrue="1" operator="equal">
      <formula>"Masterthese"</formula>
    </cfRule>
  </conditionalFormatting>
  <conditionalFormatting sqref="H56">
    <cfRule type="containsText" dxfId="62" priority="59" stopIfTrue="1" operator="containsText" text="Prüfung">
      <formula>NOT(ISERROR(SEARCH("Prüfung",H56)))</formula>
    </cfRule>
    <cfRule type="containsText" dxfId="61" priority="60" stopIfTrue="1" operator="containsText" text="Prüfung">
      <formula>NOT(ISERROR(SEARCH("Prüfung",H56)))</formula>
    </cfRule>
    <cfRule type="containsText" dxfId="60" priority="61" stopIfTrue="1" operator="containsText" text="Praktikum">
      <formula>NOT(ISERROR(SEARCH("Praktikum",H56)))</formula>
    </cfRule>
    <cfRule type="containsText" dxfId="59" priority="62" stopIfTrue="1" operator="containsText" text="PBA">
      <formula>NOT(ISERROR(SEARCH("PBA",H56)))</formula>
    </cfRule>
    <cfRule type="cellIs" dxfId="58" priority="63" stopIfTrue="1" operator="equal">
      <formula>"PBA"</formula>
    </cfRule>
  </conditionalFormatting>
  <conditionalFormatting sqref="H56">
    <cfRule type="containsText" dxfId="57" priority="53" stopIfTrue="1" operator="containsText" text="WS">
      <formula>NOT(ISERROR(SEARCH("WS",H56)))</formula>
    </cfRule>
    <cfRule type="containsText" dxfId="56" priority="54" stopIfTrue="1" operator="containsText" text="Diplomierung">
      <formula>NOT(ISERROR(SEARCH("Diplomierung",H56)))</formula>
    </cfRule>
    <cfRule type="containsText" dxfId="55" priority="55" stopIfTrue="1" operator="containsText" text="Masterthese">
      <formula>NOT(ISERROR(SEARCH("Masterthese",H56)))</formula>
    </cfRule>
    <cfRule type="containsText" dxfId="54" priority="56" stopIfTrue="1" operator="containsText" text="Masterthese">
      <formula>NOT(ISERROR(SEARCH("Masterthese",H56)))</formula>
    </cfRule>
    <cfRule type="cellIs" dxfId="53" priority="57" stopIfTrue="1" operator="equal">
      <formula>"Masterthese"</formula>
    </cfRule>
    <cfRule type="cellIs" dxfId="52" priority="58" stopIfTrue="1" operator="equal">
      <formula>"Masterthese"</formula>
    </cfRule>
  </conditionalFormatting>
  <conditionalFormatting sqref="H56">
    <cfRule type="containsText" dxfId="51" priority="48" stopIfTrue="1" operator="containsText" text="Prüfung">
      <formula>NOT(ISERROR(SEARCH("Prüfung",H56)))</formula>
    </cfRule>
    <cfRule type="containsText" dxfId="50" priority="49" stopIfTrue="1" operator="containsText" text="Prüfung">
      <formula>NOT(ISERROR(SEARCH("Prüfung",H56)))</formula>
    </cfRule>
    <cfRule type="containsText" dxfId="49" priority="50" stopIfTrue="1" operator="containsText" text="Praktikum">
      <formula>NOT(ISERROR(SEARCH("Praktikum",H56)))</formula>
    </cfRule>
    <cfRule type="containsText" dxfId="48" priority="51" stopIfTrue="1" operator="containsText" text="PBA">
      <formula>NOT(ISERROR(SEARCH("PBA",H56)))</formula>
    </cfRule>
    <cfRule type="cellIs" dxfId="47" priority="52" stopIfTrue="1" operator="equal">
      <formula>"PBA"</formula>
    </cfRule>
  </conditionalFormatting>
  <conditionalFormatting sqref="H56">
    <cfRule type="containsText" dxfId="46" priority="42" stopIfTrue="1" operator="containsText" text="WS">
      <formula>NOT(ISERROR(SEARCH("WS",H56)))</formula>
    </cfRule>
    <cfRule type="containsText" dxfId="45" priority="43" stopIfTrue="1" operator="containsText" text="Diplomierung">
      <formula>NOT(ISERROR(SEARCH("Diplomierung",H56)))</formula>
    </cfRule>
    <cfRule type="containsText" dxfId="44" priority="44" stopIfTrue="1" operator="containsText" text="Masterthese">
      <formula>NOT(ISERROR(SEARCH("Masterthese",H56)))</formula>
    </cfRule>
    <cfRule type="containsText" dxfId="43" priority="45" stopIfTrue="1" operator="containsText" text="Masterthese">
      <formula>NOT(ISERROR(SEARCH("Masterthese",H56)))</formula>
    </cfRule>
    <cfRule type="cellIs" dxfId="42" priority="46" stopIfTrue="1" operator="equal">
      <formula>"Masterthese"</formula>
    </cfRule>
    <cfRule type="cellIs" dxfId="41" priority="47" stopIfTrue="1" operator="equal">
      <formula>"Masterthese"</formula>
    </cfRule>
  </conditionalFormatting>
  <conditionalFormatting sqref="H57">
    <cfRule type="containsText" dxfId="40" priority="37" stopIfTrue="1" operator="containsText" text="Prüfung">
      <formula>NOT(ISERROR(SEARCH("Prüfung",H57)))</formula>
    </cfRule>
    <cfRule type="containsText" dxfId="39" priority="38" stopIfTrue="1" operator="containsText" text="Prüfung">
      <formula>NOT(ISERROR(SEARCH("Prüfung",H57)))</formula>
    </cfRule>
    <cfRule type="containsText" dxfId="38" priority="39" stopIfTrue="1" operator="containsText" text="Praktikum">
      <formula>NOT(ISERROR(SEARCH("Praktikum",H57)))</formula>
    </cfRule>
    <cfRule type="containsText" dxfId="37" priority="40" stopIfTrue="1" operator="containsText" text="PBA">
      <formula>NOT(ISERROR(SEARCH("PBA",H57)))</formula>
    </cfRule>
    <cfRule type="cellIs" dxfId="36" priority="41" stopIfTrue="1" operator="equal">
      <formula>"PBA"</formula>
    </cfRule>
  </conditionalFormatting>
  <conditionalFormatting sqref="H57">
    <cfRule type="containsText" dxfId="35" priority="31" stopIfTrue="1" operator="containsText" text="WS">
      <formula>NOT(ISERROR(SEARCH("WS",H57)))</formula>
    </cfRule>
    <cfRule type="containsText" dxfId="34" priority="32" stopIfTrue="1" operator="containsText" text="Diplomierung">
      <formula>NOT(ISERROR(SEARCH("Diplomierung",H57)))</formula>
    </cfRule>
    <cfRule type="containsText" dxfId="33" priority="33" stopIfTrue="1" operator="containsText" text="Masterthese">
      <formula>NOT(ISERROR(SEARCH("Masterthese",H57)))</formula>
    </cfRule>
    <cfRule type="containsText" dxfId="32" priority="34" stopIfTrue="1" operator="containsText" text="Masterthese">
      <formula>NOT(ISERROR(SEARCH("Masterthese",H57)))</formula>
    </cfRule>
    <cfRule type="cellIs" dxfId="31" priority="35" stopIfTrue="1" operator="equal">
      <formula>"Masterthese"</formula>
    </cfRule>
    <cfRule type="cellIs" dxfId="30" priority="36" stopIfTrue="1" operator="equal">
      <formula>"Masterthese"</formula>
    </cfRule>
  </conditionalFormatting>
  <conditionalFormatting sqref="H57">
    <cfRule type="containsText" dxfId="29" priority="26" stopIfTrue="1" operator="containsText" text="Prüfung">
      <formula>NOT(ISERROR(SEARCH("Prüfung",H57)))</formula>
    </cfRule>
    <cfRule type="containsText" dxfId="28" priority="27" stopIfTrue="1" operator="containsText" text="Prüfung">
      <formula>NOT(ISERROR(SEARCH("Prüfung",H57)))</formula>
    </cfRule>
    <cfRule type="containsText" dxfId="27" priority="28" stopIfTrue="1" operator="containsText" text="Praktikum">
      <formula>NOT(ISERROR(SEARCH("Praktikum",H57)))</formula>
    </cfRule>
    <cfRule type="containsText" dxfId="26" priority="29" stopIfTrue="1" operator="containsText" text="PBA">
      <formula>NOT(ISERROR(SEARCH("PBA",H57)))</formula>
    </cfRule>
    <cfRule type="cellIs" dxfId="25" priority="30" stopIfTrue="1" operator="equal">
      <formula>"PBA"</formula>
    </cfRule>
  </conditionalFormatting>
  <conditionalFormatting sqref="H57">
    <cfRule type="containsText" dxfId="24" priority="20" stopIfTrue="1" operator="containsText" text="WS">
      <formula>NOT(ISERROR(SEARCH("WS",H57)))</formula>
    </cfRule>
    <cfRule type="containsText" dxfId="23" priority="21" stopIfTrue="1" operator="containsText" text="Diplomierung">
      <formula>NOT(ISERROR(SEARCH("Diplomierung",H57)))</formula>
    </cfRule>
    <cfRule type="containsText" dxfId="22" priority="22" stopIfTrue="1" operator="containsText" text="Masterthese">
      <formula>NOT(ISERROR(SEARCH("Masterthese",H57)))</formula>
    </cfRule>
    <cfRule type="containsText" dxfId="21" priority="23" stopIfTrue="1" operator="containsText" text="Masterthese">
      <formula>NOT(ISERROR(SEARCH("Masterthese",H57)))</formula>
    </cfRule>
    <cfRule type="cellIs" dxfId="20" priority="24" stopIfTrue="1" operator="equal">
      <formula>"Masterthese"</formula>
    </cfRule>
    <cfRule type="cellIs" dxfId="19" priority="25" stopIfTrue="1" operator="equal">
      <formula>"Masterthese"</formula>
    </cfRule>
  </conditionalFormatting>
  <conditionalFormatting sqref="C14">
    <cfRule type="containsText" dxfId="18" priority="15" stopIfTrue="1" operator="containsText" text="Prüfung">
      <formula>NOT(ISERROR(SEARCH("Prüfung",C14)))</formula>
    </cfRule>
    <cfRule type="containsText" dxfId="17" priority="16" stopIfTrue="1" operator="containsText" text="Prüfung">
      <formula>NOT(ISERROR(SEARCH("Prüfung",C14)))</formula>
    </cfRule>
    <cfRule type="containsText" dxfId="16" priority="17" stopIfTrue="1" operator="containsText" text="Praktikum">
      <formula>NOT(ISERROR(SEARCH("Praktikum",C14)))</formula>
    </cfRule>
    <cfRule type="containsText" dxfId="15" priority="18" stopIfTrue="1" operator="containsText" text="PBA">
      <formula>NOT(ISERROR(SEARCH("PBA",C14)))</formula>
    </cfRule>
    <cfRule type="cellIs" dxfId="14" priority="19" stopIfTrue="1" operator="equal">
      <formula>"PBA"</formula>
    </cfRule>
  </conditionalFormatting>
  <conditionalFormatting sqref="C14">
    <cfRule type="containsText" dxfId="13" priority="9" stopIfTrue="1" operator="containsText" text="WS">
      <formula>NOT(ISERROR(SEARCH("WS",C14)))</formula>
    </cfRule>
    <cfRule type="containsText" dxfId="12" priority="10" stopIfTrue="1" operator="containsText" text="Diplomierung">
      <formula>NOT(ISERROR(SEARCH("Diplomierung",C14)))</formula>
    </cfRule>
    <cfRule type="containsText" dxfId="11" priority="11" stopIfTrue="1" operator="containsText" text="Masterthese">
      <formula>NOT(ISERROR(SEARCH("Masterthese",C14)))</formula>
    </cfRule>
    <cfRule type="containsText" dxfId="10" priority="12" stopIfTrue="1" operator="containsText" text="Masterthese">
      <formula>NOT(ISERROR(SEARCH("Masterthese",C14)))</formula>
    </cfRule>
    <cfRule type="cellIs" dxfId="9" priority="13" stopIfTrue="1" operator="equal">
      <formula>"Masterthese"</formula>
    </cfRule>
    <cfRule type="cellIs" dxfId="8" priority="14" stopIfTrue="1" operator="equal">
      <formula>"Masterthese"</formula>
    </cfRule>
  </conditionalFormatting>
  <conditionalFormatting sqref="C14">
    <cfRule type="containsText" dxfId="7" priority="4" stopIfTrue="1" operator="containsText" text="Praxisprojekt">
      <formula>NOT(ISERROR(SEARCH("Praxisprojekt",C14)))</formula>
    </cfRule>
    <cfRule type="containsText" dxfId="6" priority="5" stopIfTrue="1" operator="containsText" text="Masterarbeit">
      <formula>NOT(ISERROR(SEARCH("Masterarbeit",C14)))</formula>
    </cfRule>
    <cfRule type="containsText" dxfId="5" priority="6" stopIfTrue="1" operator="containsText" text="Masterarbeit">
      <formula>NOT(ISERROR(SEARCH("Masterarbeit",C14)))</formula>
    </cfRule>
    <cfRule type="containsText" dxfId="4" priority="7" stopIfTrue="1" operator="containsText" text="P 13">
      <formula>NOT(ISERROR(SEARCH("P 13",C14)))</formula>
    </cfRule>
    <cfRule type="containsText" dxfId="3" priority="8" stopIfTrue="1" operator="containsText" text="P 13">
      <formula>NOT(ISERROR(SEARCH("P 13",C14)))</formula>
    </cfRule>
  </conditionalFormatting>
  <conditionalFormatting sqref="C14">
    <cfRule type="containsText" dxfId="2" priority="2" stopIfTrue="1" operator="containsText" text="MArb">
      <formula>NOT(ISERROR(SEARCH("MArb",C14)))</formula>
    </cfRule>
    <cfRule type="containsText" dxfId="1" priority="3" stopIfTrue="1" operator="containsText" text="MArb">
      <formula>NOT(ISERROR(SEARCH("MArb",C14)))</formula>
    </cfRule>
  </conditionalFormatting>
  <conditionalFormatting sqref="F20 J20:K20 O20 F43 J43:K43 O43 Q1:XFD1048576 A1:P19 A21:P42 A44:P1048576">
    <cfRule type="containsText" dxfId="0" priority="1" operator="containsText" text="P13">
      <formula>NOT(ISERROR(SEARCH("P13",A1)))</formula>
    </cfRule>
  </conditionalFormatting>
  <pageMargins left="0.35433070866141736" right="0.19685039370078741" top="0.47244094488188981" bottom="0.23622047244094491" header="0.23622047244094491" footer="0.15748031496062992"/>
  <pageSetup paperSize="9" scale="61" orientation="landscape" r:id="rId1"/>
  <headerFooter>
    <oddHeader>&amp;L&amp;"-,Fett"&amp;16&amp;K04-019Masterstudiengang Sonderpädagogik: Vertiefung Heilpädagogische Früherziehung 17/20&amp;R&amp;"-,Fett"&amp;14Hochschule für Heilpädagogik Zürich HfH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42" sqref="D42"/>
    </sheetView>
  </sheetViews>
  <sheetFormatPr baseColWidth="10" defaultRowHeight="15" x14ac:dyDescent="0.25"/>
  <cols>
    <col min="1" max="2" width="8.7109375" style="83" customWidth="1"/>
    <col min="3" max="3" width="1.42578125" style="84" customWidth="1"/>
    <col min="4" max="4" width="51.5703125" style="83" customWidth="1"/>
    <col min="5" max="5" width="25.5703125" customWidth="1"/>
    <col min="6" max="6" width="24.7109375" customWidth="1"/>
    <col min="7" max="7" width="27.140625" customWidth="1"/>
  </cols>
  <sheetData>
    <row r="1" spans="1:7" s="95" customFormat="1" ht="21" x14ac:dyDescent="0.35">
      <c r="A1" s="81" t="s">
        <v>142</v>
      </c>
      <c r="B1" s="81"/>
      <c r="C1" s="82"/>
      <c r="D1" s="81"/>
      <c r="E1" s="265"/>
      <c r="F1" s="265"/>
      <c r="G1" s="265"/>
    </row>
    <row r="3" spans="1:7" ht="30" x14ac:dyDescent="0.25">
      <c r="A3" s="266" t="s">
        <v>253</v>
      </c>
      <c r="B3" s="266" t="s">
        <v>254</v>
      </c>
      <c r="C3" s="267"/>
      <c r="D3" s="266" t="s">
        <v>144</v>
      </c>
      <c r="E3" s="94" t="s">
        <v>145</v>
      </c>
      <c r="F3" s="94" t="s">
        <v>143</v>
      </c>
      <c r="G3" s="94" t="s">
        <v>146</v>
      </c>
    </row>
    <row r="4" spans="1:7" ht="5.25" customHeight="1" x14ac:dyDescent="0.25">
      <c r="A4" s="268"/>
      <c r="B4" s="85"/>
      <c r="C4" s="85"/>
      <c r="D4" s="268"/>
    </row>
    <row r="5" spans="1:7" x14ac:dyDescent="0.25">
      <c r="A5" s="86">
        <v>8</v>
      </c>
      <c r="B5" s="269">
        <v>36</v>
      </c>
      <c r="C5" s="87"/>
      <c r="D5" s="88" t="s">
        <v>255</v>
      </c>
      <c r="E5" s="89"/>
      <c r="F5" s="89"/>
      <c r="G5" s="89"/>
    </row>
    <row r="6" spans="1:7" ht="5.25" customHeight="1" x14ac:dyDescent="0.25">
      <c r="A6" s="90"/>
      <c r="B6" s="270"/>
    </row>
    <row r="7" spans="1:7" x14ac:dyDescent="0.25">
      <c r="A7" s="86">
        <v>11</v>
      </c>
      <c r="B7" s="269">
        <v>40</v>
      </c>
      <c r="C7" s="87"/>
      <c r="D7" s="88" t="s">
        <v>256</v>
      </c>
      <c r="E7" s="89"/>
      <c r="F7" s="89"/>
      <c r="G7" s="89"/>
    </row>
    <row r="8" spans="1:7" ht="5.25" customHeight="1" x14ac:dyDescent="0.25">
      <c r="A8" s="90"/>
      <c r="B8" s="270"/>
    </row>
    <row r="9" spans="1:7" x14ac:dyDescent="0.25">
      <c r="A9" s="86">
        <v>14</v>
      </c>
      <c r="B9" s="269">
        <v>42</v>
      </c>
      <c r="C9" s="87"/>
      <c r="D9" s="88" t="s">
        <v>257</v>
      </c>
      <c r="E9" s="89"/>
      <c r="F9" s="89"/>
      <c r="G9" s="89"/>
    </row>
    <row r="10" spans="1:7" ht="5.25" customHeight="1" x14ac:dyDescent="0.25">
      <c r="A10" s="90"/>
      <c r="B10" s="270"/>
    </row>
    <row r="11" spans="1:7" x14ac:dyDescent="0.25">
      <c r="A11" s="86">
        <v>17</v>
      </c>
      <c r="B11" s="269">
        <v>43</v>
      </c>
      <c r="C11" s="87"/>
      <c r="D11" s="88" t="s">
        <v>258</v>
      </c>
      <c r="E11" s="89"/>
      <c r="F11" s="89"/>
      <c r="G11" s="89"/>
    </row>
    <row r="12" spans="1:7" ht="5.25" customHeight="1" x14ac:dyDescent="0.25">
      <c r="A12" s="90"/>
      <c r="B12" s="270"/>
    </row>
    <row r="13" spans="1:7" x14ac:dyDescent="0.25">
      <c r="A13" s="86">
        <v>19</v>
      </c>
      <c r="B13" s="269">
        <v>46</v>
      </c>
      <c r="C13" s="87"/>
      <c r="D13" s="88" t="s">
        <v>259</v>
      </c>
      <c r="E13" s="89"/>
      <c r="F13" s="89"/>
      <c r="G13" s="89"/>
    </row>
    <row r="14" spans="1:7" ht="5.25" customHeight="1" x14ac:dyDescent="0.25">
      <c r="A14" s="90"/>
      <c r="B14" s="270"/>
    </row>
    <row r="15" spans="1:7" x14ac:dyDescent="0.25">
      <c r="A15" s="86">
        <v>24</v>
      </c>
      <c r="B15" s="86">
        <v>51</v>
      </c>
      <c r="C15" s="87"/>
      <c r="D15" s="88" t="s">
        <v>259</v>
      </c>
      <c r="E15" s="89"/>
      <c r="F15" s="89"/>
      <c r="G15" s="89"/>
    </row>
    <row r="16" spans="1:7" ht="5.25" customHeight="1" x14ac:dyDescent="0.25">
      <c r="A16" s="90"/>
      <c r="B16" s="90"/>
    </row>
    <row r="17" spans="1:7" x14ac:dyDescent="0.25">
      <c r="A17" s="86">
        <v>26</v>
      </c>
      <c r="B17" s="86">
        <v>5</v>
      </c>
      <c r="C17" s="87"/>
      <c r="D17" s="88" t="s">
        <v>260</v>
      </c>
      <c r="E17" s="89"/>
      <c r="F17" s="89"/>
      <c r="G17" s="89"/>
    </row>
    <row r="18" spans="1:7" ht="5.25" customHeight="1" x14ac:dyDescent="0.25">
      <c r="A18" s="90"/>
      <c r="B18" s="90"/>
    </row>
    <row r="19" spans="1:7" x14ac:dyDescent="0.25">
      <c r="A19" s="86">
        <v>36</v>
      </c>
      <c r="B19" s="86">
        <v>8</v>
      </c>
      <c r="C19" s="87"/>
      <c r="D19" s="271" t="s">
        <v>261</v>
      </c>
      <c r="E19" s="89"/>
      <c r="F19" s="89"/>
      <c r="G19" s="89"/>
    </row>
    <row r="20" spans="1:7" ht="5.25" customHeight="1" x14ac:dyDescent="0.25">
      <c r="A20" s="90"/>
      <c r="B20" s="90"/>
    </row>
    <row r="21" spans="1:7" x14ac:dyDescent="0.25">
      <c r="A21" s="86">
        <v>45</v>
      </c>
      <c r="B21" s="86">
        <v>23</v>
      </c>
      <c r="C21" s="87"/>
      <c r="D21" s="88" t="s">
        <v>262</v>
      </c>
      <c r="E21" s="89"/>
      <c r="F21" s="89"/>
      <c r="G21" s="89"/>
    </row>
    <row r="22" spans="1:7" ht="5.25" customHeight="1" x14ac:dyDescent="0.25">
      <c r="A22" s="90"/>
      <c r="B22" s="90"/>
    </row>
    <row r="23" spans="1:7" x14ac:dyDescent="0.25">
      <c r="A23" s="86">
        <v>8</v>
      </c>
      <c r="B23" s="86">
        <v>33</v>
      </c>
      <c r="C23" s="87"/>
      <c r="D23" s="88" t="s">
        <v>263</v>
      </c>
      <c r="E23" s="89"/>
      <c r="F23" s="89"/>
      <c r="G23" s="89"/>
    </row>
    <row r="24" spans="1:7" ht="5.25" customHeight="1" x14ac:dyDescent="0.25">
      <c r="A24" s="90"/>
      <c r="B24" s="90"/>
    </row>
    <row r="25" spans="1:7" x14ac:dyDescent="0.25">
      <c r="A25" s="86">
        <v>9</v>
      </c>
      <c r="B25" s="86">
        <v>37</v>
      </c>
      <c r="C25" s="87"/>
      <c r="D25" s="88" t="s">
        <v>264</v>
      </c>
      <c r="E25" s="89"/>
      <c r="F25" s="89"/>
      <c r="G25" s="89"/>
    </row>
    <row r="26" spans="1:7" ht="5.25" customHeight="1" x14ac:dyDescent="0.25">
      <c r="A26" s="90"/>
      <c r="B26" s="90"/>
    </row>
    <row r="27" spans="1:7" x14ac:dyDescent="0.25">
      <c r="A27" s="86">
        <v>10</v>
      </c>
      <c r="B27" s="86">
        <v>36</v>
      </c>
      <c r="C27" s="87"/>
      <c r="D27" s="88" t="s">
        <v>265</v>
      </c>
      <c r="E27" s="89"/>
      <c r="F27" s="89"/>
      <c r="G27" s="89"/>
    </row>
    <row r="28" spans="1:7" ht="5.25" customHeight="1" x14ac:dyDescent="0.25">
      <c r="A28" s="90"/>
      <c r="B28" s="90"/>
      <c r="D28" s="272"/>
    </row>
    <row r="29" spans="1:7" x14ac:dyDescent="0.25">
      <c r="A29" s="269">
        <v>11</v>
      </c>
      <c r="B29" s="86">
        <v>38</v>
      </c>
      <c r="C29" s="87"/>
      <c r="D29" s="271" t="s">
        <v>266</v>
      </c>
      <c r="E29" s="89"/>
      <c r="F29" s="89"/>
      <c r="G29" s="89"/>
    </row>
    <row r="30" spans="1:7" ht="5.25" customHeight="1" x14ac:dyDescent="0.25">
      <c r="A30" s="90"/>
      <c r="B30" s="90"/>
    </row>
    <row r="31" spans="1:7" x14ac:dyDescent="0.25">
      <c r="A31" s="86">
        <v>12</v>
      </c>
      <c r="B31" s="86">
        <v>39</v>
      </c>
      <c r="C31" s="87"/>
      <c r="D31" s="88" t="s">
        <v>258</v>
      </c>
      <c r="E31" s="89"/>
      <c r="F31" s="89"/>
      <c r="G31" s="89"/>
    </row>
    <row r="32" spans="1:7" x14ac:dyDescent="0.25">
      <c r="A32" s="90"/>
      <c r="B32" s="90"/>
    </row>
    <row r="33" spans="1:7" ht="15.75" x14ac:dyDescent="0.25">
      <c r="A33" s="91" t="s">
        <v>267</v>
      </c>
      <c r="B33" s="91"/>
      <c r="C33" s="93"/>
      <c r="D33" s="92"/>
      <c r="E33" s="95"/>
      <c r="F33" s="95"/>
      <c r="G33" s="95"/>
    </row>
  </sheetData>
  <pageMargins left="0.69" right="0.56000000000000005" top="0.56999999999999995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69"/>
  <sheetViews>
    <sheetView zoomScaleNormal="100" zoomScaleSheetLayoutView="100" workbookViewId="0">
      <selection activeCell="J14" sqref="J14"/>
    </sheetView>
  </sheetViews>
  <sheetFormatPr baseColWidth="10" defaultRowHeight="15" x14ac:dyDescent="0.25"/>
  <cols>
    <col min="1" max="1" width="11.42578125" style="74"/>
    <col min="2" max="2" width="7.28515625" style="74" customWidth="1"/>
    <col min="3" max="3" width="7.85546875" style="74" customWidth="1"/>
    <col min="4" max="4" width="23" style="74" customWidth="1"/>
    <col min="5" max="5" width="11.5703125" style="74" customWidth="1"/>
    <col min="6" max="6" width="21.42578125" style="74" customWidth="1"/>
    <col min="7" max="7" width="7.5703125" style="74" customWidth="1"/>
    <col min="8" max="8" width="11.7109375" style="80" customWidth="1"/>
    <col min="9" max="9" width="16.7109375" style="74" customWidth="1"/>
    <col min="10" max="16384" width="11.42578125" style="74"/>
  </cols>
  <sheetData>
    <row r="1" spans="3:11" ht="21" x14ac:dyDescent="0.25">
      <c r="H1" s="75"/>
    </row>
    <row r="2" spans="3:11" ht="21" x14ac:dyDescent="0.25">
      <c r="H2" s="75"/>
    </row>
    <row r="3" spans="3:11" ht="30" customHeight="1" x14ac:dyDescent="0.25">
      <c r="C3" s="343" t="s">
        <v>148</v>
      </c>
      <c r="D3" s="344"/>
      <c r="E3" s="344"/>
      <c r="F3" s="344"/>
      <c r="G3" s="344"/>
      <c r="H3" s="344"/>
      <c r="I3" s="344"/>
    </row>
    <row r="4" spans="3:11" x14ac:dyDescent="0.25">
      <c r="C4" s="184"/>
      <c r="D4" s="184"/>
      <c r="E4" s="184"/>
      <c r="F4" s="184"/>
      <c r="G4" s="184"/>
      <c r="H4" s="184"/>
      <c r="I4" s="185"/>
    </row>
    <row r="5" spans="3:11" ht="18.75" x14ac:dyDescent="0.25">
      <c r="C5" s="183" t="s">
        <v>22</v>
      </c>
      <c r="D5" s="186"/>
      <c r="E5" s="184"/>
      <c r="F5" s="187"/>
      <c r="G5" s="184"/>
      <c r="H5" s="184"/>
      <c r="I5" s="185"/>
    </row>
    <row r="6" spans="3:11" x14ac:dyDescent="0.25">
      <c r="C6" s="188"/>
      <c r="D6" s="188"/>
      <c r="E6" s="188"/>
      <c r="F6" s="188"/>
      <c r="G6" s="188"/>
      <c r="H6" s="188"/>
      <c r="I6" s="185"/>
    </row>
    <row r="7" spans="3:11" ht="15" customHeight="1" x14ac:dyDescent="0.25">
      <c r="C7" s="119" t="s">
        <v>23</v>
      </c>
      <c r="D7" s="120"/>
      <c r="E7" s="120" t="s">
        <v>25</v>
      </c>
      <c r="F7" s="120"/>
      <c r="G7" s="121"/>
      <c r="H7" s="121"/>
      <c r="I7" s="122"/>
    </row>
    <row r="8" spans="3:11" ht="31.5" x14ac:dyDescent="0.25">
      <c r="C8" s="189"/>
      <c r="D8" s="190"/>
      <c r="E8" s="190"/>
      <c r="F8" s="190"/>
      <c r="G8" s="190"/>
      <c r="H8" s="191" t="s">
        <v>43</v>
      </c>
      <c r="I8" s="192" t="s">
        <v>41</v>
      </c>
    </row>
    <row r="9" spans="3:11" ht="15.75" x14ac:dyDescent="0.25">
      <c r="C9" s="193" t="s">
        <v>57</v>
      </c>
      <c r="D9" s="336" t="s">
        <v>32</v>
      </c>
      <c r="E9" s="336"/>
      <c r="F9" s="336"/>
      <c r="G9" s="336"/>
      <c r="H9" s="194" t="s">
        <v>26</v>
      </c>
      <c r="I9" s="194"/>
      <c r="J9" s="76"/>
      <c r="K9" s="76"/>
    </row>
    <row r="10" spans="3:11" ht="20.25" customHeight="1" x14ac:dyDescent="0.25">
      <c r="C10" s="345" t="s">
        <v>24</v>
      </c>
      <c r="D10" s="345"/>
      <c r="E10" s="345"/>
      <c r="F10" s="345"/>
      <c r="G10" s="345"/>
      <c r="H10" s="195"/>
      <c r="I10" s="195"/>
      <c r="J10" s="76"/>
      <c r="K10" s="76"/>
    </row>
    <row r="11" spans="3:11" ht="20.100000000000001" customHeight="1" x14ac:dyDescent="0.25">
      <c r="C11" s="193" t="s">
        <v>0</v>
      </c>
      <c r="D11" s="336" t="s">
        <v>30</v>
      </c>
      <c r="E11" s="336"/>
      <c r="F11" s="336"/>
      <c r="G11" s="336"/>
      <c r="H11" s="194" t="s">
        <v>26</v>
      </c>
      <c r="I11" s="194"/>
      <c r="J11" s="76"/>
      <c r="K11" s="76" t="s">
        <v>209</v>
      </c>
    </row>
    <row r="12" spans="3:11" ht="20.100000000000001" customHeight="1" x14ac:dyDescent="0.25">
      <c r="C12" s="193" t="s">
        <v>1</v>
      </c>
      <c r="D12" s="336" t="s">
        <v>31</v>
      </c>
      <c r="E12" s="336"/>
      <c r="F12" s="336"/>
      <c r="G12" s="336"/>
      <c r="H12" s="191" t="s">
        <v>54</v>
      </c>
      <c r="I12" s="194"/>
      <c r="J12" s="76"/>
      <c r="K12" s="76"/>
    </row>
    <row r="13" spans="3:11" ht="20.100000000000001" customHeight="1" x14ac:dyDescent="0.25">
      <c r="C13" s="193" t="s">
        <v>2</v>
      </c>
      <c r="D13" s="336" t="s">
        <v>35</v>
      </c>
      <c r="E13" s="336"/>
      <c r="F13" s="336"/>
      <c r="G13" s="336"/>
      <c r="H13" s="194" t="s">
        <v>28</v>
      </c>
      <c r="I13" s="194"/>
      <c r="J13" s="76"/>
      <c r="K13" s="76"/>
    </row>
    <row r="14" spans="3:11" ht="20.100000000000001" customHeight="1" x14ac:dyDescent="0.25">
      <c r="C14" s="193" t="s">
        <v>11</v>
      </c>
      <c r="D14" s="336" t="s">
        <v>73</v>
      </c>
      <c r="E14" s="336"/>
      <c r="F14" s="336"/>
      <c r="G14" s="336"/>
      <c r="H14" s="194" t="s">
        <v>26</v>
      </c>
      <c r="I14" s="194"/>
      <c r="J14" s="76"/>
      <c r="K14" s="76"/>
    </row>
    <row r="15" spans="3:11" ht="20.100000000000001" customHeight="1" x14ac:dyDescent="0.25">
      <c r="C15" s="193" t="s">
        <v>9</v>
      </c>
      <c r="D15" s="336" t="s">
        <v>99</v>
      </c>
      <c r="E15" s="336"/>
      <c r="F15" s="336"/>
      <c r="G15" s="336"/>
      <c r="H15" s="194" t="s">
        <v>28</v>
      </c>
      <c r="I15" s="194"/>
      <c r="J15" s="76"/>
      <c r="K15" s="76"/>
    </row>
    <row r="16" spans="3:11" ht="20.100000000000001" customHeight="1" x14ac:dyDescent="0.25">
      <c r="C16" s="193" t="s">
        <v>8</v>
      </c>
      <c r="D16" s="336" t="s">
        <v>21</v>
      </c>
      <c r="E16" s="336"/>
      <c r="F16" s="336"/>
      <c r="G16" s="336"/>
      <c r="H16" s="194" t="s">
        <v>26</v>
      </c>
      <c r="I16" s="194"/>
      <c r="J16" s="76"/>
      <c r="K16" s="76"/>
    </row>
    <row r="17" spans="3:11" ht="20.100000000000001" customHeight="1" x14ac:dyDescent="0.25">
      <c r="C17" s="193" t="s">
        <v>5</v>
      </c>
      <c r="D17" s="336" t="s">
        <v>15</v>
      </c>
      <c r="E17" s="336"/>
      <c r="F17" s="336"/>
      <c r="G17" s="336"/>
      <c r="H17" s="194" t="s">
        <v>26</v>
      </c>
      <c r="I17" s="194"/>
      <c r="J17" s="76"/>
      <c r="K17" s="76"/>
    </row>
    <row r="18" spans="3:11" ht="20.100000000000001" customHeight="1" x14ac:dyDescent="0.25">
      <c r="C18" s="193" t="s">
        <v>7</v>
      </c>
      <c r="D18" s="336" t="s">
        <v>149</v>
      </c>
      <c r="E18" s="336"/>
      <c r="F18" s="336"/>
      <c r="G18" s="336"/>
      <c r="H18" s="194" t="s">
        <v>26</v>
      </c>
      <c r="I18" s="194"/>
      <c r="J18" s="76"/>
      <c r="K18" s="76"/>
    </row>
    <row r="19" spans="3:11" ht="20.100000000000001" customHeight="1" x14ac:dyDescent="0.25">
      <c r="C19" s="193" t="s">
        <v>10</v>
      </c>
      <c r="D19" s="336" t="s">
        <v>49</v>
      </c>
      <c r="E19" s="336"/>
      <c r="F19" s="336"/>
      <c r="G19" s="336"/>
      <c r="H19" s="194" t="s">
        <v>26</v>
      </c>
      <c r="I19" s="194"/>
      <c r="J19" s="76"/>
      <c r="K19" s="76"/>
    </row>
    <row r="20" spans="3:11" ht="20.100000000000001" customHeight="1" x14ac:dyDescent="0.25">
      <c r="C20" s="193" t="s">
        <v>17</v>
      </c>
      <c r="D20" s="336" t="s">
        <v>16</v>
      </c>
      <c r="E20" s="336"/>
      <c r="F20" s="336"/>
      <c r="G20" s="336"/>
      <c r="H20" s="194" t="s">
        <v>26</v>
      </c>
      <c r="I20" s="194"/>
      <c r="J20" s="76"/>
      <c r="K20" s="76"/>
    </row>
    <row r="21" spans="3:11" ht="20.100000000000001" customHeight="1" x14ac:dyDescent="0.25">
      <c r="C21" s="193" t="s">
        <v>3</v>
      </c>
      <c r="D21" s="336" t="s">
        <v>13</v>
      </c>
      <c r="E21" s="336"/>
      <c r="F21" s="336"/>
      <c r="G21" s="336"/>
      <c r="H21" s="194" t="s">
        <v>26</v>
      </c>
      <c r="I21" s="194"/>
      <c r="J21" s="76"/>
      <c r="K21" s="76"/>
    </row>
    <row r="22" spans="3:11" ht="20.100000000000001" customHeight="1" x14ac:dyDescent="0.25">
      <c r="C22" s="193" t="s">
        <v>6</v>
      </c>
      <c r="D22" s="336" t="s">
        <v>18</v>
      </c>
      <c r="E22" s="336"/>
      <c r="F22" s="336"/>
      <c r="G22" s="336"/>
      <c r="H22" s="194" t="s">
        <v>26</v>
      </c>
      <c r="I22" s="194"/>
      <c r="J22" s="76"/>
      <c r="K22" s="76"/>
    </row>
    <row r="23" spans="3:11" ht="20.100000000000001" customHeight="1" x14ac:dyDescent="0.25">
      <c r="C23" s="193" t="s">
        <v>33</v>
      </c>
      <c r="D23" s="336" t="s">
        <v>14</v>
      </c>
      <c r="E23" s="336"/>
      <c r="F23" s="336"/>
      <c r="G23" s="336"/>
      <c r="H23" s="194" t="s">
        <v>26</v>
      </c>
      <c r="I23" s="194"/>
      <c r="J23" s="76"/>
      <c r="K23" s="76"/>
    </row>
    <row r="24" spans="3:11" ht="20.100000000000001" customHeight="1" x14ac:dyDescent="0.25">
      <c r="C24" s="193" t="s">
        <v>4</v>
      </c>
      <c r="D24" s="336" t="s">
        <v>20</v>
      </c>
      <c r="E24" s="336"/>
      <c r="F24" s="336"/>
      <c r="G24" s="336"/>
      <c r="H24" s="194" t="s">
        <v>28</v>
      </c>
      <c r="I24" s="194"/>
      <c r="J24" s="76"/>
      <c r="K24" s="76"/>
    </row>
    <row r="25" spans="3:11" ht="20.100000000000001" customHeight="1" x14ac:dyDescent="0.25">
      <c r="C25" s="193" t="s">
        <v>47</v>
      </c>
      <c r="D25" s="336" t="s">
        <v>19</v>
      </c>
      <c r="E25" s="336"/>
      <c r="F25" s="336"/>
      <c r="G25" s="336"/>
      <c r="H25" s="191" t="s">
        <v>48</v>
      </c>
      <c r="I25" s="194"/>
      <c r="J25" s="76"/>
      <c r="K25" s="76"/>
    </row>
    <row r="26" spans="3:11" ht="20.100000000000001" customHeight="1" x14ac:dyDescent="0.25">
      <c r="C26" s="193" t="s">
        <v>45</v>
      </c>
      <c r="D26" s="337" t="s">
        <v>150</v>
      </c>
      <c r="E26" s="337"/>
      <c r="F26" s="337"/>
      <c r="G26" s="337"/>
      <c r="H26" s="194" t="s">
        <v>29</v>
      </c>
      <c r="I26" s="194"/>
      <c r="J26" s="76"/>
      <c r="K26" s="76"/>
    </row>
    <row r="27" spans="3:11" ht="20.100000000000001" customHeight="1" x14ac:dyDescent="0.25">
      <c r="C27" s="193" t="s">
        <v>46</v>
      </c>
      <c r="D27" s="189" t="s">
        <v>110</v>
      </c>
      <c r="E27" s="190"/>
      <c r="F27" s="196" t="s">
        <v>42</v>
      </c>
      <c r="G27" s="197"/>
      <c r="H27" s="194" t="s">
        <v>111</v>
      </c>
      <c r="I27" s="194"/>
      <c r="J27" s="76"/>
      <c r="K27" s="76"/>
    </row>
    <row r="28" spans="3:11" ht="20.100000000000001" customHeight="1" x14ac:dyDescent="0.25">
      <c r="C28" s="189"/>
      <c r="D28" s="190"/>
      <c r="E28" s="190"/>
      <c r="F28" s="196"/>
      <c r="G28" s="198"/>
      <c r="H28" s="199"/>
      <c r="I28" s="200"/>
      <c r="J28" s="76"/>
      <c r="K28" s="76"/>
    </row>
    <row r="29" spans="3:11" ht="20.100000000000001" customHeight="1" x14ac:dyDescent="0.25">
      <c r="C29" s="338" t="s">
        <v>112</v>
      </c>
      <c r="D29" s="339"/>
      <c r="E29" s="339"/>
      <c r="F29" s="339"/>
      <c r="G29" s="339"/>
      <c r="H29" s="339"/>
      <c r="I29" s="340"/>
      <c r="J29" s="76"/>
      <c r="K29" s="76"/>
    </row>
    <row r="30" spans="3:11" ht="23.25" customHeight="1" x14ac:dyDescent="0.25">
      <c r="C30" s="193" t="s">
        <v>194</v>
      </c>
      <c r="D30" s="201" t="s">
        <v>151</v>
      </c>
      <c r="E30" s="202"/>
      <c r="F30" s="202"/>
      <c r="G30" s="202"/>
      <c r="H30" s="194" t="s">
        <v>27</v>
      </c>
      <c r="I30" s="194"/>
      <c r="J30" s="76"/>
      <c r="K30" s="76"/>
    </row>
    <row r="31" spans="3:11" ht="20.100000000000001" customHeight="1" x14ac:dyDescent="0.25">
      <c r="C31" s="193" t="s">
        <v>195</v>
      </c>
      <c r="D31" s="201" t="s">
        <v>98</v>
      </c>
      <c r="E31" s="202"/>
      <c r="F31" s="202"/>
      <c r="G31" s="202"/>
      <c r="H31" s="194" t="s">
        <v>27</v>
      </c>
      <c r="I31" s="194"/>
      <c r="J31" s="76"/>
      <c r="K31" s="76"/>
    </row>
    <row r="32" spans="3:11" ht="20.100000000000001" customHeight="1" x14ac:dyDescent="0.25">
      <c r="C32" s="193" t="s">
        <v>196</v>
      </c>
      <c r="D32" s="201" t="s">
        <v>203</v>
      </c>
      <c r="E32" s="202"/>
      <c r="F32" s="202"/>
      <c r="G32" s="202"/>
      <c r="H32" s="194" t="s">
        <v>27</v>
      </c>
      <c r="I32" s="194"/>
      <c r="J32" s="76"/>
      <c r="K32" s="76"/>
    </row>
    <row r="33" spans="3:12" ht="20.100000000000001" customHeight="1" x14ac:dyDescent="0.25">
      <c r="C33" s="193" t="s">
        <v>197</v>
      </c>
      <c r="D33" s="201" t="s">
        <v>100</v>
      </c>
      <c r="E33" s="202"/>
      <c r="F33" s="202"/>
      <c r="G33" s="202"/>
      <c r="H33" s="194" t="s">
        <v>27</v>
      </c>
      <c r="I33" s="194"/>
      <c r="J33" s="76"/>
      <c r="K33" s="76"/>
    </row>
    <row r="34" spans="3:12" ht="20.100000000000001" customHeight="1" x14ac:dyDescent="0.25">
      <c r="C34" s="193" t="s">
        <v>198</v>
      </c>
      <c r="D34" s="201" t="s">
        <v>204</v>
      </c>
      <c r="E34" s="202"/>
      <c r="F34" s="202"/>
      <c r="G34" s="202"/>
      <c r="H34" s="194" t="s">
        <v>27</v>
      </c>
      <c r="I34" s="194"/>
      <c r="J34" s="76"/>
      <c r="K34" s="76"/>
    </row>
    <row r="35" spans="3:12" ht="20.100000000000001" customHeight="1" x14ac:dyDescent="0.25">
      <c r="C35" s="193" t="s">
        <v>199</v>
      </c>
      <c r="D35" s="201" t="s">
        <v>147</v>
      </c>
      <c r="E35" s="202"/>
      <c r="F35" s="202"/>
      <c r="G35" s="202"/>
      <c r="H35" s="194" t="s">
        <v>27</v>
      </c>
      <c r="I35" s="194"/>
      <c r="J35" s="76"/>
      <c r="K35" s="76"/>
    </row>
    <row r="36" spans="3:12" ht="20.100000000000001" customHeight="1" x14ac:dyDescent="0.25">
      <c r="C36" s="193" t="s">
        <v>200</v>
      </c>
      <c r="D36" s="201" t="s">
        <v>102</v>
      </c>
      <c r="E36" s="202"/>
      <c r="F36" s="202"/>
      <c r="G36" s="202"/>
      <c r="H36" s="194" t="s">
        <v>27</v>
      </c>
      <c r="I36" s="194"/>
      <c r="J36" s="76"/>
      <c r="K36" s="76"/>
      <c r="L36" s="77"/>
    </row>
    <row r="37" spans="3:12" ht="20.100000000000001" customHeight="1" x14ac:dyDescent="0.25">
      <c r="C37" s="193" t="s">
        <v>201</v>
      </c>
      <c r="D37" s="201" t="s">
        <v>103</v>
      </c>
      <c r="E37" s="202"/>
      <c r="F37" s="202"/>
      <c r="G37" s="202"/>
      <c r="H37" s="194" t="s">
        <v>26</v>
      </c>
      <c r="I37" s="194"/>
      <c r="J37" s="76"/>
      <c r="K37" s="76"/>
      <c r="L37" s="77"/>
    </row>
    <row r="38" spans="3:12" ht="20.100000000000001" customHeight="1" x14ac:dyDescent="0.25">
      <c r="C38" s="193" t="s">
        <v>202</v>
      </c>
      <c r="D38" s="201" t="s">
        <v>152</v>
      </c>
      <c r="E38" s="202"/>
      <c r="F38" s="202"/>
      <c r="G38" s="202"/>
      <c r="H38" s="194" t="s">
        <v>26</v>
      </c>
      <c r="I38" s="194"/>
      <c r="J38" s="76"/>
      <c r="K38" s="76"/>
      <c r="L38" s="77"/>
    </row>
    <row r="39" spans="3:12" ht="20.100000000000001" customHeight="1" x14ac:dyDescent="0.25">
      <c r="C39" s="193" t="s">
        <v>156</v>
      </c>
      <c r="D39" s="201" t="s">
        <v>153</v>
      </c>
      <c r="E39" s="202"/>
      <c r="F39" s="202"/>
      <c r="G39" s="202"/>
      <c r="H39" s="194" t="s">
        <v>27</v>
      </c>
      <c r="I39" s="194"/>
      <c r="J39" s="76"/>
      <c r="K39" s="76"/>
      <c r="L39" s="77"/>
    </row>
    <row r="40" spans="3:12" ht="20.100000000000001" customHeight="1" x14ac:dyDescent="0.25">
      <c r="C40" s="193" t="s">
        <v>157</v>
      </c>
      <c r="D40" s="201" t="s">
        <v>154</v>
      </c>
      <c r="E40" s="202"/>
      <c r="F40" s="202"/>
      <c r="G40" s="202"/>
      <c r="H40" s="194" t="s">
        <v>26</v>
      </c>
      <c r="I40" s="194"/>
      <c r="J40" s="76"/>
      <c r="K40" s="76"/>
      <c r="L40" s="77"/>
    </row>
    <row r="41" spans="3:12" ht="20.100000000000001" customHeight="1" x14ac:dyDescent="0.25">
      <c r="C41" s="193" t="s">
        <v>158</v>
      </c>
      <c r="D41" s="201" t="s">
        <v>155</v>
      </c>
      <c r="E41" s="202"/>
      <c r="F41" s="202"/>
      <c r="G41" s="202"/>
      <c r="H41" s="194" t="s">
        <v>26</v>
      </c>
      <c r="I41" s="194"/>
      <c r="J41" s="76"/>
      <c r="K41" s="76"/>
      <c r="L41" s="77"/>
    </row>
    <row r="42" spans="3:12" ht="20.100000000000001" customHeight="1" x14ac:dyDescent="0.25">
      <c r="C42" s="193"/>
      <c r="D42" s="201"/>
      <c r="E42" s="202"/>
      <c r="F42" s="202"/>
      <c r="G42" s="202"/>
      <c r="H42" s="194"/>
      <c r="I42" s="194"/>
      <c r="J42" s="76"/>
      <c r="K42" s="76"/>
      <c r="L42" s="77"/>
    </row>
    <row r="43" spans="3:12" ht="20.100000000000001" customHeight="1" x14ac:dyDescent="0.25">
      <c r="C43" s="193"/>
      <c r="D43" s="201"/>
      <c r="E43" s="202"/>
      <c r="F43" s="202"/>
      <c r="G43" s="202"/>
      <c r="H43" s="194"/>
      <c r="I43" s="194"/>
      <c r="J43" s="76"/>
      <c r="K43" s="76"/>
      <c r="L43" s="77"/>
    </row>
    <row r="44" spans="3:12" ht="20.100000000000001" customHeight="1" x14ac:dyDescent="0.25">
      <c r="C44" s="193" t="s">
        <v>46</v>
      </c>
      <c r="D44" s="189" t="s">
        <v>113</v>
      </c>
      <c r="E44" s="190"/>
      <c r="F44" s="196"/>
      <c r="G44" s="197"/>
      <c r="H44" s="194" t="s">
        <v>114</v>
      </c>
      <c r="I44" s="194"/>
      <c r="J44" s="76"/>
      <c r="K44" s="76"/>
    </row>
    <row r="45" spans="3:12" ht="20.100000000000001" customHeight="1" x14ac:dyDescent="0.25">
      <c r="C45" s="338" t="s">
        <v>34</v>
      </c>
      <c r="D45" s="341"/>
      <c r="E45" s="341"/>
      <c r="F45" s="341"/>
      <c r="G45" s="341"/>
      <c r="H45" s="341"/>
      <c r="I45" s="342"/>
      <c r="J45" s="76"/>
      <c r="K45" s="76"/>
    </row>
    <row r="46" spans="3:12" ht="24" customHeight="1" x14ac:dyDescent="0.25">
      <c r="C46" s="193" t="s">
        <v>52</v>
      </c>
      <c r="D46" s="333" t="s">
        <v>35</v>
      </c>
      <c r="E46" s="334"/>
      <c r="F46" s="334"/>
      <c r="G46" s="335"/>
      <c r="H46" s="203"/>
      <c r="I46" s="194"/>
      <c r="J46" s="76"/>
      <c r="K46" s="76"/>
    </row>
    <row r="47" spans="3:12" ht="20.100000000000001" customHeight="1" x14ac:dyDescent="0.25">
      <c r="C47" s="193" t="s">
        <v>51</v>
      </c>
      <c r="D47" s="333" t="s">
        <v>115</v>
      </c>
      <c r="E47" s="334"/>
      <c r="F47" s="334"/>
      <c r="G47" s="335"/>
      <c r="H47" s="203"/>
      <c r="I47" s="194"/>
      <c r="J47" s="76"/>
      <c r="K47" s="76"/>
    </row>
    <row r="48" spans="3:12" ht="20.100000000000001" customHeight="1" x14ac:dyDescent="0.25">
      <c r="C48" s="193" t="s">
        <v>50</v>
      </c>
      <c r="D48" s="346" t="s">
        <v>55</v>
      </c>
      <c r="E48" s="347"/>
      <c r="F48" s="347"/>
      <c r="G48" s="348"/>
      <c r="H48" s="203"/>
      <c r="I48" s="194"/>
      <c r="J48" s="76"/>
      <c r="K48" s="76"/>
    </row>
    <row r="49" spans="3:11" ht="20.100000000000001" customHeight="1" x14ac:dyDescent="0.25">
      <c r="C49" s="193" t="s">
        <v>53</v>
      </c>
      <c r="D49" s="333" t="s">
        <v>12</v>
      </c>
      <c r="E49" s="334"/>
      <c r="F49" s="334"/>
      <c r="G49" s="335"/>
      <c r="H49" s="203"/>
      <c r="I49" s="194"/>
      <c r="J49" s="76"/>
      <c r="K49" s="76"/>
    </row>
    <row r="50" spans="3:11" ht="20.100000000000001" customHeight="1" x14ac:dyDescent="0.25">
      <c r="C50" s="338" t="s">
        <v>56</v>
      </c>
      <c r="D50" s="341"/>
      <c r="E50" s="341"/>
      <c r="F50" s="341"/>
      <c r="G50" s="341"/>
      <c r="H50" s="341"/>
      <c r="I50" s="342"/>
      <c r="J50" s="76"/>
      <c r="K50" s="76"/>
    </row>
    <row r="51" spans="3:11" ht="20.100000000000001" customHeight="1" x14ac:dyDescent="0.25">
      <c r="C51" s="193" t="s">
        <v>52</v>
      </c>
      <c r="D51" s="333" t="s">
        <v>116</v>
      </c>
      <c r="E51" s="334"/>
      <c r="F51" s="334"/>
      <c r="G51" s="335"/>
      <c r="H51" s="203"/>
      <c r="I51" s="194"/>
      <c r="J51" s="76"/>
      <c r="K51" s="76"/>
    </row>
    <row r="52" spans="3:11" ht="20.100000000000001" customHeight="1" x14ac:dyDescent="0.25">
      <c r="C52" s="193" t="s">
        <v>51</v>
      </c>
      <c r="D52" s="333" t="s">
        <v>117</v>
      </c>
      <c r="E52" s="334"/>
      <c r="F52" s="334"/>
      <c r="G52" s="335"/>
      <c r="H52" s="203"/>
      <c r="I52" s="194"/>
      <c r="J52" s="76"/>
      <c r="K52" s="76"/>
    </row>
    <row r="53" spans="3:11" ht="20.100000000000001" customHeight="1" x14ac:dyDescent="0.25">
      <c r="C53" s="193" t="s">
        <v>50</v>
      </c>
      <c r="D53" s="333" t="s">
        <v>36</v>
      </c>
      <c r="E53" s="334"/>
      <c r="F53" s="334"/>
      <c r="G53" s="335"/>
      <c r="H53" s="203"/>
      <c r="I53" s="194"/>
      <c r="J53" s="76"/>
      <c r="K53" s="76"/>
    </row>
    <row r="54" spans="3:11" ht="20.100000000000001" customHeight="1" x14ac:dyDescent="0.25">
      <c r="C54" s="193" t="s">
        <v>53</v>
      </c>
      <c r="D54" s="333" t="s">
        <v>102</v>
      </c>
      <c r="E54" s="334"/>
      <c r="F54" s="334"/>
      <c r="G54" s="335"/>
      <c r="H54" s="203"/>
      <c r="I54" s="194"/>
      <c r="J54" s="76"/>
      <c r="K54" s="76"/>
    </row>
    <row r="55" spans="3:11" ht="20.100000000000001" customHeight="1" x14ac:dyDescent="0.25">
      <c r="C55" s="338" t="s">
        <v>37</v>
      </c>
      <c r="D55" s="341"/>
      <c r="E55" s="341"/>
      <c r="F55" s="341"/>
      <c r="G55" s="341"/>
      <c r="H55" s="341"/>
      <c r="I55" s="342"/>
      <c r="J55" s="76"/>
      <c r="K55" s="76"/>
    </row>
    <row r="56" spans="3:11" ht="20.100000000000001" customHeight="1" x14ac:dyDescent="0.25">
      <c r="C56" s="193"/>
      <c r="D56" s="333" t="s">
        <v>39</v>
      </c>
      <c r="E56" s="334"/>
      <c r="F56" s="334"/>
      <c r="G56" s="335"/>
      <c r="H56" s="203"/>
      <c r="I56" s="194"/>
    </row>
    <row r="57" spans="3:11" ht="20.100000000000001" customHeight="1" x14ac:dyDescent="0.25">
      <c r="C57" s="193"/>
      <c r="D57" s="333" t="s">
        <v>118</v>
      </c>
      <c r="E57" s="334"/>
      <c r="F57" s="334"/>
      <c r="G57" s="335"/>
      <c r="H57" s="203"/>
      <c r="I57" s="194"/>
    </row>
    <row r="58" spans="3:11" ht="20.100000000000001" customHeight="1" x14ac:dyDescent="0.25">
      <c r="C58" s="193"/>
      <c r="D58" s="333" t="s">
        <v>40</v>
      </c>
      <c r="E58" s="334"/>
      <c r="F58" s="334"/>
      <c r="G58" s="335"/>
      <c r="H58" s="203"/>
      <c r="I58" s="194"/>
    </row>
    <row r="59" spans="3:11" ht="15.75" x14ac:dyDescent="0.25">
      <c r="C59" s="193"/>
      <c r="D59" s="333" t="s">
        <v>38</v>
      </c>
      <c r="E59" s="334"/>
      <c r="F59" s="334"/>
      <c r="G59" s="335"/>
      <c r="H59" s="203"/>
      <c r="I59" s="204"/>
    </row>
    <row r="60" spans="3:11" ht="15.75" x14ac:dyDescent="0.25">
      <c r="C60" s="193"/>
      <c r="D60" s="193"/>
      <c r="E60" s="193"/>
      <c r="F60" s="193"/>
      <c r="G60" s="205" t="s">
        <v>44</v>
      </c>
      <c r="H60" s="206"/>
      <c r="I60" s="207"/>
    </row>
    <row r="61" spans="3:11" ht="15.75" x14ac:dyDescent="0.25">
      <c r="C61" s="208" t="s">
        <v>58</v>
      </c>
      <c r="D61" s="208"/>
      <c r="E61" s="208"/>
      <c r="F61" s="208"/>
      <c r="G61" s="209"/>
      <c r="H61" s="209"/>
      <c r="I61" s="210"/>
    </row>
    <row r="62" spans="3:11" ht="15.75" x14ac:dyDescent="0.25">
      <c r="C62" s="93" t="s">
        <v>119</v>
      </c>
      <c r="D62" s="93"/>
      <c r="E62" s="93"/>
      <c r="F62" s="93"/>
      <c r="G62" s="93"/>
      <c r="H62" s="91"/>
      <c r="I62" s="91"/>
    </row>
    <row r="63" spans="3:11" ht="15.75" x14ac:dyDescent="0.25">
      <c r="C63" s="93" t="s">
        <v>205</v>
      </c>
      <c r="D63" s="93"/>
      <c r="E63" s="93"/>
      <c r="F63" s="93"/>
      <c r="G63" s="93"/>
      <c r="H63" s="91"/>
      <c r="I63" s="91"/>
    </row>
    <row r="64" spans="3:11" ht="15.75" x14ac:dyDescent="0.25">
      <c r="C64" s="93"/>
      <c r="D64" s="93"/>
      <c r="E64" s="93"/>
      <c r="F64" s="93"/>
      <c r="G64" s="93"/>
      <c r="H64" s="91"/>
      <c r="I64" s="91"/>
    </row>
    <row r="65" spans="3:9" ht="15.75" x14ac:dyDescent="0.25">
      <c r="C65" s="93" t="s">
        <v>206</v>
      </c>
      <c r="D65" s="93"/>
      <c r="E65" s="93"/>
      <c r="F65" s="93"/>
      <c r="G65" s="93"/>
      <c r="H65" s="91"/>
      <c r="I65" s="91"/>
    </row>
    <row r="66" spans="3:9" ht="15.75" x14ac:dyDescent="0.25">
      <c r="C66" s="91" t="s">
        <v>207</v>
      </c>
      <c r="D66" s="91"/>
      <c r="E66" s="91"/>
      <c r="F66" s="91"/>
      <c r="G66" s="91"/>
      <c r="H66" s="91"/>
      <c r="I66" s="91"/>
    </row>
    <row r="67" spans="3:9" ht="15.75" x14ac:dyDescent="0.25">
      <c r="C67" s="91"/>
      <c r="D67" s="91"/>
      <c r="E67" s="91"/>
      <c r="F67" s="91"/>
      <c r="G67" s="91"/>
      <c r="H67" s="91"/>
      <c r="I67" s="91"/>
    </row>
    <row r="68" spans="3:9" ht="15.75" x14ac:dyDescent="0.25">
      <c r="C68" s="91" t="s">
        <v>208</v>
      </c>
      <c r="D68" s="91"/>
      <c r="E68" s="91"/>
      <c r="F68" s="91"/>
      <c r="G68" s="91"/>
      <c r="H68" s="91"/>
      <c r="I68" s="91"/>
    </row>
    <row r="69" spans="3:9" ht="15.75" x14ac:dyDescent="0.25">
      <c r="C69" s="79"/>
      <c r="D69" s="79"/>
      <c r="E69" s="79"/>
      <c r="F69" s="79"/>
      <c r="G69" s="79"/>
      <c r="H69" s="78"/>
      <c r="I69" s="79"/>
    </row>
  </sheetData>
  <sheetProtection password="C6C0" sheet="1"/>
  <mergeCells count="35">
    <mergeCell ref="D53:G53"/>
    <mergeCell ref="D52:G52"/>
    <mergeCell ref="D59:G59"/>
    <mergeCell ref="D48:G48"/>
    <mergeCell ref="D54:G54"/>
    <mergeCell ref="D58:G58"/>
    <mergeCell ref="D51:G51"/>
    <mergeCell ref="D57:G57"/>
    <mergeCell ref="D49:G49"/>
    <mergeCell ref="C55:I55"/>
    <mergeCell ref="D56:G56"/>
    <mergeCell ref="C50:I50"/>
    <mergeCell ref="C3:I3"/>
    <mergeCell ref="D14:G14"/>
    <mergeCell ref="D15:G15"/>
    <mergeCell ref="D16:G16"/>
    <mergeCell ref="D17:G17"/>
    <mergeCell ref="D12:G12"/>
    <mergeCell ref="D13:G13"/>
    <mergeCell ref="D9:G9"/>
    <mergeCell ref="D11:G11"/>
    <mergeCell ref="C10:G10"/>
    <mergeCell ref="D47:G47"/>
    <mergeCell ref="D25:G25"/>
    <mergeCell ref="D18:G18"/>
    <mergeCell ref="D20:G20"/>
    <mergeCell ref="D21:G21"/>
    <mergeCell ref="D22:G22"/>
    <mergeCell ref="D23:G23"/>
    <mergeCell ref="D19:G19"/>
    <mergeCell ref="D24:G24"/>
    <mergeCell ref="D26:G26"/>
    <mergeCell ref="C29:I29"/>
    <mergeCell ref="C45:I45"/>
    <mergeCell ref="D46:G46"/>
  </mergeCells>
  <pageMargins left="0.70866141732283461" right="0.70866141732283461" top="0.3543307086614173" bottom="0.15748031496062992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Studienverlaufplaner</vt:lpstr>
      <vt:lpstr>Angepasstes Basiscurriculum</vt:lpstr>
      <vt:lpstr>Methodenworkshops</vt:lpstr>
      <vt:lpstr>Formular Anerk. VL</vt:lpstr>
      <vt:lpstr>'Formular Anerk. VL'!Druckbereich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WOA</dc:creator>
  <cp:lastModifiedBy>Binzegger Elvira (bie)</cp:lastModifiedBy>
  <cp:lastPrinted>2016-10-20T14:37:05Z</cp:lastPrinted>
  <dcterms:created xsi:type="dcterms:W3CDTF">2010-11-22T15:15:51Z</dcterms:created>
  <dcterms:modified xsi:type="dcterms:W3CDTF">2017-04-28T07:43:28Z</dcterms:modified>
</cp:coreProperties>
</file>